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<sst xmlns="http://schemas.openxmlformats.org/spreadsheetml/2006/main" count="105" uniqueCount="103">
  <si>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</si>
  <si>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</si>
  <si>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</si>
  <si>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</si>
  <si>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</si>
  <si>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</si>
  <si>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</si>
  <si>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</si>
  <si>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</si>
  <si>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</si>
  <si>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</si>
  <si>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</si>
  <si>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</si>
  <si>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</si>
  <si>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</si>
  <si>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</si>
  <si>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</si>
  <si>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</si>
  <si>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</si>
  <si>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</si>
  <si>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</si>
  <si>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</si>
  <si>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</si>
  <si>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</si>
  <si>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</si>
  <si>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</si>
  <si>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</si>
  <si>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</si>
  <si>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</si>
  <si>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</si>
  <si>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</si>
  <si>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</si>
  <si>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</si>
  <si>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</si>
  <si>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</si>
  <si>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</si>
  <si>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</si>
  <si>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</si>
  <si>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</si>
  <si>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</si>
  <si>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</si>
  <si>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</si>
  <si>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</si>
  <si>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</si>
  <si>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</si>
  <si>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</si>
  <si>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</si>
  <si>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</si>
  <si>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</si>
  <si>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</si>
  <si>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</si>
  <si>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</si>
  <si>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</si>
  <si>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</si>
  <si>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</si>
  <si>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</si>
  <si>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</si>
  <si>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</si>
  <si>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</si>
  <si>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</si>
  <si>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</si>
  <si>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</si>
  <si>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</si>
  <si>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</si>
  <si>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</si>
  <si>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</si>
  <si>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</si>
  <si>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</si>
  <si>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</si>
  <si>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</si>
  <si>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</si>
  <si>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</si>
  <si>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</si>
  <si>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</si>
  <si>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</si>
  <si>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</si>
  <si>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</si>
  <si>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</si>
  <si>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</si>
  <si>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</si>
  <si>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</si>
  <si>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</si>
  <si>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</si>
  <si>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</si>
  <si>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</si>
  <si>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</si>
  <si>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</si>
  <si>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</si>
  <si>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</si>
  <si>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</si>
  <si>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</si>
  <si>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</si>
  <si>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</si>
  <si>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</si>
  <si>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</si>
  <si>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</si>
  <si>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</si>
  <si>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</si>
  <si>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</si>
  <si>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</si>
  <si>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</si>
  <si>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</si>
  <si>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31/08/16 - VENCIMENTO 12/09/16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</si>
</sst>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501199</v>
      </c>
      <c r="C7" s="10">
        <f>C8+C20+C24</f>
        <v>372654</v>
      </c>
      <c r="D7" s="10">
        <f>D8+D20+D24</f>
        <v>379390</v>
      </c>
      <c r="E7" s="10">
        <f>E8+E20+E24</f>
        <v>62359</v>
      </c>
      <c r="F7" s="10">
        <f aca="true" t="shared" si="0" ref="F7:M7">F8+F20+F24</f>
        <v>321746</v>
      </c>
      <c r="G7" s="10">
        <f t="shared" si="0"/>
        <v>517630</v>
      </c>
      <c r="H7" s="10">
        <f t="shared" si="0"/>
        <v>459469</v>
      </c>
      <c r="I7" s="10">
        <f t="shared" si="0"/>
        <v>413196</v>
      </c>
      <c r="J7" s="10">
        <f t="shared" si="0"/>
        <v>291880</v>
      </c>
      <c r="K7" s="10">
        <f t="shared" si="0"/>
        <v>352860</v>
      </c>
      <c r="L7" s="10">
        <f t="shared" si="0"/>
        <v>150598</v>
      </c>
      <c r="M7" s="10">
        <f t="shared" si="0"/>
        <v>87897</v>
      </c>
      <c r="N7" s="10">
        <f>+N8+N20+N24</f>
        <v>3910878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218769</v>
      </c>
      <c r="C8" s="12">
        <f>+C9+C12+C16</f>
        <v>176011</v>
      </c>
      <c r="D8" s="12">
        <f>+D9+D12+D16</f>
        <v>193855</v>
      </c>
      <c r="E8" s="12">
        <f>+E9+E12+E16</f>
        <v>28958</v>
      </c>
      <c r="F8" s="12">
        <f aca="true" t="shared" si="1" ref="F8:M8">+F9+F12+F16</f>
        <v>149889</v>
      </c>
      <c r="G8" s="12">
        <f t="shared" si="1"/>
        <v>251299</v>
      </c>
      <c r="H8" s="12">
        <f t="shared" si="1"/>
        <v>218907</v>
      </c>
      <c r="I8" s="12">
        <f t="shared" si="1"/>
        <v>200595</v>
      </c>
      <c r="J8" s="12">
        <f t="shared" si="1"/>
        <v>142033</v>
      </c>
      <c r="K8" s="12">
        <f t="shared" si="1"/>
        <v>161239</v>
      </c>
      <c r="L8" s="12">
        <f t="shared" si="1"/>
        <v>78137</v>
      </c>
      <c r="M8" s="12">
        <f t="shared" si="1"/>
        <v>47406</v>
      </c>
      <c r="N8" s="12">
        <f>SUM(B8:M8)</f>
        <v>1867098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18615</v>
      </c>
      <c r="C9" s="14">
        <v>18956</v>
      </c>
      <c r="D9" s="14">
        <v>12579</v>
      </c>
      <c r="E9" s="14">
        <v>1752</v>
      </c>
      <c r="F9" s="14">
        <v>10681</v>
      </c>
      <c r="G9" s="14">
        <v>20531</v>
      </c>
      <c r="H9" s="14">
        <v>24661</v>
      </c>
      <c r="I9" s="14">
        <v>11833</v>
      </c>
      <c r="J9" s="14">
        <v>15061</v>
      </c>
      <c r="K9" s="14">
        <v>11682</v>
      </c>
      <c r="L9" s="14">
        <v>8346</v>
      </c>
      <c r="M9" s="14">
        <v>5419</v>
      </c>
      <c r="N9" s="12">
        <f aca="true" t="shared" si="2" ref="N9:N19">SUM(B9:M9)</f>
        <v>160116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18615</v>
      </c>
      <c r="C10" s="14">
        <f>+C9-C11</f>
        <v>18956</v>
      </c>
      <c r="D10" s="14">
        <f>+D9-D11</f>
        <v>12579</v>
      </c>
      <c r="E10" s="14">
        <f>+E9-E11</f>
        <v>1752</v>
      </c>
      <c r="F10" s="14">
        <f aca="true" t="shared" si="3" ref="F10:M10">+F9-F11</f>
        <v>10681</v>
      </c>
      <c r="G10" s="14">
        <f t="shared" si="3"/>
        <v>20531</v>
      </c>
      <c r="H10" s="14">
        <f t="shared" si="3"/>
        <v>24661</v>
      </c>
      <c r="I10" s="14">
        <f t="shared" si="3"/>
        <v>11833</v>
      </c>
      <c r="J10" s="14">
        <f t="shared" si="3"/>
        <v>15061</v>
      </c>
      <c r="K10" s="14">
        <f t="shared" si="3"/>
        <v>11682</v>
      </c>
      <c r="L10" s="14">
        <f t="shared" si="3"/>
        <v>8346</v>
      </c>
      <c r="M10" s="14">
        <f t="shared" si="3"/>
        <v>5419</v>
      </c>
      <c r="N10" s="12">
        <f t="shared" si="2"/>
        <v>160116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171247</v>
      </c>
      <c r="C12" s="14">
        <f>C13+C14+C15</f>
        <v>136812</v>
      </c>
      <c r="D12" s="14">
        <f>D13+D14+D15</f>
        <v>159415</v>
      </c>
      <c r="E12" s="14">
        <f>E13+E14+E15</f>
        <v>23910</v>
      </c>
      <c r="F12" s="14">
        <f aca="true" t="shared" si="4" ref="F12:M12">F13+F14+F15</f>
        <v>120454</v>
      </c>
      <c r="G12" s="14">
        <f t="shared" si="4"/>
        <v>199116</v>
      </c>
      <c r="H12" s="14">
        <f t="shared" si="4"/>
        <v>168106</v>
      </c>
      <c r="I12" s="14">
        <f t="shared" si="4"/>
        <v>162344</v>
      </c>
      <c r="J12" s="14">
        <f t="shared" si="4"/>
        <v>109477</v>
      </c>
      <c r="K12" s="14">
        <f t="shared" si="4"/>
        <v>126037</v>
      </c>
      <c r="L12" s="14">
        <f t="shared" si="4"/>
        <v>61014</v>
      </c>
      <c r="M12" s="14">
        <f t="shared" si="4"/>
        <v>37401</v>
      </c>
      <c r="N12" s="12">
        <f t="shared" si="2"/>
        <v>1475333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82510</v>
      </c>
      <c r="C13" s="14">
        <v>67795</v>
      </c>
      <c r="D13" s="14">
        <v>76104</v>
      </c>
      <c r="E13" s="14">
        <v>11732</v>
      </c>
      <c r="F13" s="14">
        <v>57803</v>
      </c>
      <c r="G13" s="14">
        <v>97612</v>
      </c>
      <c r="H13" s="14">
        <v>85866</v>
      </c>
      <c r="I13" s="14">
        <v>81895</v>
      </c>
      <c r="J13" s="14">
        <v>53223</v>
      </c>
      <c r="K13" s="14">
        <v>60888</v>
      </c>
      <c r="L13" s="14">
        <v>28948</v>
      </c>
      <c r="M13" s="14">
        <v>17399</v>
      </c>
      <c r="N13" s="12">
        <f t="shared" si="2"/>
        <v>721775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84472</v>
      </c>
      <c r="C14" s="14">
        <v>63409</v>
      </c>
      <c r="D14" s="14">
        <v>80359</v>
      </c>
      <c r="E14" s="14">
        <v>11432</v>
      </c>
      <c r="F14" s="14">
        <v>58925</v>
      </c>
      <c r="G14" s="14">
        <v>93723</v>
      </c>
      <c r="H14" s="14">
        <v>76753</v>
      </c>
      <c r="I14" s="14">
        <v>77649</v>
      </c>
      <c r="J14" s="14">
        <v>53130</v>
      </c>
      <c r="K14" s="14">
        <v>62279</v>
      </c>
      <c r="L14" s="14">
        <v>30194</v>
      </c>
      <c r="M14" s="14">
        <v>19184</v>
      </c>
      <c r="N14" s="12">
        <f t="shared" si="2"/>
        <v>711509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4265</v>
      </c>
      <c r="C15" s="14">
        <v>5608</v>
      </c>
      <c r="D15" s="14">
        <v>2952</v>
      </c>
      <c r="E15" s="14">
        <v>746</v>
      </c>
      <c r="F15" s="14">
        <v>3726</v>
      </c>
      <c r="G15" s="14">
        <v>7781</v>
      </c>
      <c r="H15" s="14">
        <v>5487</v>
      </c>
      <c r="I15" s="14">
        <v>2800</v>
      </c>
      <c r="J15" s="14">
        <v>3124</v>
      </c>
      <c r="K15" s="14">
        <v>2870</v>
      </c>
      <c r="L15" s="14">
        <v>1872</v>
      </c>
      <c r="M15" s="14">
        <v>818</v>
      </c>
      <c r="N15" s="12">
        <f t="shared" si="2"/>
        <v>42049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28907</v>
      </c>
      <c r="C16" s="14">
        <f>C17+C18+C19</f>
        <v>20243</v>
      </c>
      <c r="D16" s="14">
        <f>D17+D18+D19</f>
        <v>21861</v>
      </c>
      <c r="E16" s="14">
        <f>E17+E18+E19</f>
        <v>3296</v>
      </c>
      <c r="F16" s="14">
        <f aca="true" t="shared" si="5" ref="F16:M16">F17+F18+F19</f>
        <v>18754</v>
      </c>
      <c r="G16" s="14">
        <f t="shared" si="5"/>
        <v>31652</v>
      </c>
      <c r="H16" s="14">
        <f t="shared" si="5"/>
        <v>26140</v>
      </c>
      <c r="I16" s="14">
        <f t="shared" si="5"/>
        <v>26418</v>
      </c>
      <c r="J16" s="14">
        <f t="shared" si="5"/>
        <v>17495</v>
      </c>
      <c r="K16" s="14">
        <f t="shared" si="5"/>
        <v>23520</v>
      </c>
      <c r="L16" s="14">
        <f t="shared" si="5"/>
        <v>8777</v>
      </c>
      <c r="M16" s="14">
        <f t="shared" si="5"/>
        <v>4586</v>
      </c>
      <c r="N16" s="12">
        <f t="shared" si="2"/>
        <v>231649</v>
      </c>
    </row>
    <row r="17" spans="1:25" ht="18.75" customHeight="1">
      <c r="A17" s="15" t="s">
        <v>16</v>
      </c>
      <c r="B17" s="14">
        <v>16561</v>
      </c>
      <c r="C17" s="14">
        <v>12328</v>
      </c>
      <c r="D17" s="14">
        <v>11173</v>
      </c>
      <c r="E17" s="14">
        <v>1930</v>
      </c>
      <c r="F17" s="14">
        <v>10454</v>
      </c>
      <c r="G17" s="14">
        <v>18039</v>
      </c>
      <c r="H17" s="14">
        <v>15100</v>
      </c>
      <c r="I17" s="14">
        <v>15674</v>
      </c>
      <c r="J17" s="14">
        <v>10154</v>
      </c>
      <c r="K17" s="14">
        <v>13683</v>
      </c>
      <c r="L17" s="14">
        <v>5188</v>
      </c>
      <c r="M17" s="14">
        <v>2573</v>
      </c>
      <c r="N17" s="12">
        <f t="shared" si="2"/>
        <v>132857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11156</v>
      </c>
      <c r="C18" s="14">
        <v>6596</v>
      </c>
      <c r="D18" s="14">
        <v>9868</v>
      </c>
      <c r="E18" s="14">
        <v>1231</v>
      </c>
      <c r="F18" s="14">
        <v>7194</v>
      </c>
      <c r="G18" s="14">
        <v>11563</v>
      </c>
      <c r="H18" s="14">
        <v>9656</v>
      </c>
      <c r="I18" s="14">
        <v>10087</v>
      </c>
      <c r="J18" s="14">
        <v>6644</v>
      </c>
      <c r="K18" s="14">
        <v>9213</v>
      </c>
      <c r="L18" s="14">
        <v>3287</v>
      </c>
      <c r="M18" s="14">
        <v>1841</v>
      </c>
      <c r="N18" s="12">
        <f t="shared" si="2"/>
        <v>88336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1190</v>
      </c>
      <c r="C19" s="14">
        <v>1319</v>
      </c>
      <c r="D19" s="14">
        <v>820</v>
      </c>
      <c r="E19" s="14">
        <v>135</v>
      </c>
      <c r="F19" s="14">
        <v>1106</v>
      </c>
      <c r="G19" s="14">
        <v>2050</v>
      </c>
      <c r="H19" s="14">
        <v>1384</v>
      </c>
      <c r="I19" s="14">
        <v>657</v>
      </c>
      <c r="J19" s="14">
        <v>697</v>
      </c>
      <c r="K19" s="14">
        <v>624</v>
      </c>
      <c r="L19" s="14">
        <v>302</v>
      </c>
      <c r="M19" s="14">
        <v>172</v>
      </c>
      <c r="N19" s="12">
        <f t="shared" si="2"/>
        <v>10456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126227</v>
      </c>
      <c r="C20" s="18">
        <f>C21+C22+C23</f>
        <v>79301</v>
      </c>
      <c r="D20" s="18">
        <f>D21+D22+D23</f>
        <v>74115</v>
      </c>
      <c r="E20" s="18">
        <f>E21+E22+E23</f>
        <v>12695</v>
      </c>
      <c r="F20" s="18">
        <f aca="true" t="shared" si="6" ref="F20:M20">F21+F22+F23</f>
        <v>63372</v>
      </c>
      <c r="G20" s="18">
        <f t="shared" si="6"/>
        <v>103861</v>
      </c>
      <c r="H20" s="18">
        <f t="shared" si="6"/>
        <v>106450</v>
      </c>
      <c r="I20" s="18">
        <f t="shared" si="6"/>
        <v>100680</v>
      </c>
      <c r="J20" s="18">
        <f t="shared" si="6"/>
        <v>65830</v>
      </c>
      <c r="K20" s="18">
        <f t="shared" si="6"/>
        <v>98897</v>
      </c>
      <c r="L20" s="18">
        <f t="shared" si="6"/>
        <v>40030</v>
      </c>
      <c r="M20" s="18">
        <f t="shared" si="6"/>
        <v>22539</v>
      </c>
      <c r="N20" s="12">
        <f aca="true" t="shared" si="7" ref="N20:N26">SUM(B20:M20)</f>
        <v>893997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65703</v>
      </c>
      <c r="C21" s="14">
        <v>44983</v>
      </c>
      <c r="D21" s="14">
        <v>39786</v>
      </c>
      <c r="E21" s="14">
        <v>7048</v>
      </c>
      <c r="F21" s="14">
        <v>33939</v>
      </c>
      <c r="G21" s="14">
        <v>57831</v>
      </c>
      <c r="H21" s="14">
        <v>61310</v>
      </c>
      <c r="I21" s="14">
        <v>55705</v>
      </c>
      <c r="J21" s="14">
        <v>35690</v>
      </c>
      <c r="K21" s="14">
        <v>52371</v>
      </c>
      <c r="L21" s="14">
        <v>21147</v>
      </c>
      <c r="M21" s="14">
        <v>11655</v>
      </c>
      <c r="N21" s="12">
        <f t="shared" si="7"/>
        <v>487168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58323</v>
      </c>
      <c r="C22" s="14">
        <v>32290</v>
      </c>
      <c r="D22" s="14">
        <v>33241</v>
      </c>
      <c r="E22" s="14">
        <v>5374</v>
      </c>
      <c r="F22" s="14">
        <v>28110</v>
      </c>
      <c r="G22" s="14">
        <v>43408</v>
      </c>
      <c r="H22" s="14">
        <v>43175</v>
      </c>
      <c r="I22" s="14">
        <v>43555</v>
      </c>
      <c r="J22" s="14">
        <v>28861</v>
      </c>
      <c r="K22" s="14">
        <v>44928</v>
      </c>
      <c r="L22" s="14">
        <v>18100</v>
      </c>
      <c r="M22" s="14">
        <v>10517</v>
      </c>
      <c r="N22" s="12">
        <f t="shared" si="7"/>
        <v>389882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2201</v>
      </c>
      <c r="C23" s="14">
        <v>2028</v>
      </c>
      <c r="D23" s="14">
        <v>1088</v>
      </c>
      <c r="E23" s="14">
        <v>273</v>
      </c>
      <c r="F23" s="14">
        <v>1323</v>
      </c>
      <c r="G23" s="14">
        <v>2622</v>
      </c>
      <c r="H23" s="14">
        <v>1965</v>
      </c>
      <c r="I23" s="14">
        <v>1420</v>
      </c>
      <c r="J23" s="14">
        <v>1279</v>
      </c>
      <c r="K23" s="14">
        <v>1598</v>
      </c>
      <c r="L23" s="14">
        <v>783</v>
      </c>
      <c r="M23" s="14">
        <v>367</v>
      </c>
      <c r="N23" s="12">
        <f t="shared" si="7"/>
        <v>16947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156203</v>
      </c>
      <c r="C24" s="14">
        <f>C25+C26</f>
        <v>117342</v>
      </c>
      <c r="D24" s="14">
        <f>D25+D26</f>
        <v>111420</v>
      </c>
      <c r="E24" s="14">
        <f>E25+E26</f>
        <v>20706</v>
      </c>
      <c r="F24" s="14">
        <f aca="true" t="shared" si="8" ref="F24:M24">F25+F26</f>
        <v>108485</v>
      </c>
      <c r="G24" s="14">
        <f t="shared" si="8"/>
        <v>162470</v>
      </c>
      <c r="H24" s="14">
        <f t="shared" si="8"/>
        <v>134112</v>
      </c>
      <c r="I24" s="14">
        <f t="shared" si="8"/>
        <v>111921</v>
      </c>
      <c r="J24" s="14">
        <f t="shared" si="8"/>
        <v>84017</v>
      </c>
      <c r="K24" s="14">
        <f t="shared" si="8"/>
        <v>92724</v>
      </c>
      <c r="L24" s="14">
        <f t="shared" si="8"/>
        <v>32431</v>
      </c>
      <c r="M24" s="14">
        <f t="shared" si="8"/>
        <v>17952</v>
      </c>
      <c r="N24" s="12">
        <f t="shared" si="7"/>
        <v>1149783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67616</v>
      </c>
      <c r="C25" s="14">
        <v>56236</v>
      </c>
      <c r="D25" s="14">
        <v>53801</v>
      </c>
      <c r="E25" s="14">
        <v>10760</v>
      </c>
      <c r="F25" s="14">
        <v>51287</v>
      </c>
      <c r="G25" s="14">
        <v>79906</v>
      </c>
      <c r="H25" s="14">
        <v>67434</v>
      </c>
      <c r="I25" s="14">
        <v>47936</v>
      </c>
      <c r="J25" s="14">
        <v>40642</v>
      </c>
      <c r="K25" s="14">
        <v>39765</v>
      </c>
      <c r="L25" s="14">
        <v>13983</v>
      </c>
      <c r="M25" s="14">
        <v>6805</v>
      </c>
      <c r="N25" s="12">
        <f t="shared" si="7"/>
        <v>536171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88587</v>
      </c>
      <c r="C26" s="14">
        <v>61106</v>
      </c>
      <c r="D26" s="14">
        <v>57619</v>
      </c>
      <c r="E26" s="14">
        <v>9946</v>
      </c>
      <c r="F26" s="14">
        <v>57198</v>
      </c>
      <c r="G26" s="14">
        <v>82564</v>
      </c>
      <c r="H26" s="14">
        <v>66678</v>
      </c>
      <c r="I26" s="14">
        <v>63985</v>
      </c>
      <c r="J26" s="14">
        <v>43375</v>
      </c>
      <c r="K26" s="14">
        <v>52959</v>
      </c>
      <c r="L26" s="14">
        <v>18448</v>
      </c>
      <c r="M26" s="14">
        <v>11147</v>
      </c>
      <c r="N26" s="12">
        <f t="shared" si="7"/>
        <v>613612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1017185.3935465399</v>
      </c>
      <c r="C36" s="61">
        <f aca="true" t="shared" si="11" ref="C36:M36">C37+C38+C39+C40</f>
        <v>730756.128947</v>
      </c>
      <c r="D36" s="61">
        <f t="shared" si="11"/>
        <v>698696.6864695</v>
      </c>
      <c r="E36" s="61">
        <f t="shared" si="11"/>
        <v>157405.48160559998</v>
      </c>
      <c r="F36" s="61">
        <f t="shared" si="11"/>
        <v>681895.5290193001</v>
      </c>
      <c r="G36" s="61">
        <f t="shared" si="11"/>
        <v>869899.4620000002</v>
      </c>
      <c r="H36" s="61">
        <f t="shared" si="11"/>
        <v>903870.3221</v>
      </c>
      <c r="I36" s="61">
        <f t="shared" si="11"/>
        <v>793367.3001128</v>
      </c>
      <c r="J36" s="61">
        <f t="shared" si="11"/>
        <v>631275.9514840001</v>
      </c>
      <c r="K36" s="61">
        <f t="shared" si="11"/>
        <v>729723.1143136</v>
      </c>
      <c r="L36" s="61">
        <f t="shared" si="11"/>
        <v>369713.90029513993</v>
      </c>
      <c r="M36" s="61">
        <f t="shared" si="11"/>
        <v>211406.26448832</v>
      </c>
      <c r="N36" s="61">
        <f>N37+N38+N39+N40</f>
        <v>7795195.5343818</v>
      </c>
    </row>
    <row r="37" spans="1:14" ht="18.75" customHeight="1">
      <c r="A37" s="58" t="s">
        <v>55</v>
      </c>
      <c r="B37" s="55">
        <f aca="true" t="shared" si="12" ref="B37:M37">B29*B7</f>
        <v>1017033.0107999999</v>
      </c>
      <c r="C37" s="55">
        <f t="shared" si="12"/>
        <v>730550.9016</v>
      </c>
      <c r="D37" s="55">
        <f t="shared" si="12"/>
        <v>688516.972</v>
      </c>
      <c r="E37" s="55">
        <f t="shared" si="12"/>
        <v>157150.9159</v>
      </c>
      <c r="F37" s="55">
        <f t="shared" si="12"/>
        <v>681779.7740000001</v>
      </c>
      <c r="G37" s="55">
        <f t="shared" si="12"/>
        <v>869877.2150000001</v>
      </c>
      <c r="H37" s="55">
        <f t="shared" si="12"/>
        <v>903545.7884999999</v>
      </c>
      <c r="I37" s="55">
        <f t="shared" si="12"/>
        <v>793171.0416</v>
      </c>
      <c r="J37" s="55">
        <f t="shared" si="12"/>
        <v>631015.3720000001</v>
      </c>
      <c r="K37" s="55">
        <f t="shared" si="12"/>
        <v>729326.334</v>
      </c>
      <c r="L37" s="55">
        <f t="shared" si="12"/>
        <v>369552.4322</v>
      </c>
      <c r="M37" s="55">
        <f t="shared" si="12"/>
        <v>211330.75710000002</v>
      </c>
      <c r="N37" s="57">
        <f>SUM(B37:M37)</f>
        <v>7782850.5147</v>
      </c>
    </row>
    <row r="38" spans="1:14" ht="18.75" customHeight="1">
      <c r="A38" s="58" t="s">
        <v>56</v>
      </c>
      <c r="B38" s="55">
        <f aca="true" t="shared" si="13" ref="B38:M38">B30*B7</f>
        <v>-3104.69725346</v>
      </c>
      <c r="C38" s="55">
        <f t="shared" si="13"/>
        <v>-2187.292653</v>
      </c>
      <c r="D38" s="55">
        <f t="shared" si="13"/>
        <v>-2105.5955304999998</v>
      </c>
      <c r="E38" s="55">
        <f t="shared" si="13"/>
        <v>-391.7142944</v>
      </c>
      <c r="F38" s="55">
        <f t="shared" si="13"/>
        <v>-2045.6449807000001</v>
      </c>
      <c r="G38" s="55">
        <f t="shared" si="13"/>
        <v>-2639.913</v>
      </c>
      <c r="H38" s="55">
        <f t="shared" si="13"/>
        <v>-2573.0264</v>
      </c>
      <c r="I38" s="55">
        <f t="shared" si="13"/>
        <v>-2350.3414872</v>
      </c>
      <c r="J38" s="55">
        <f t="shared" si="13"/>
        <v>-1858.020516</v>
      </c>
      <c r="K38" s="55">
        <f t="shared" si="13"/>
        <v>-2205.4596864</v>
      </c>
      <c r="L38" s="55">
        <f t="shared" si="13"/>
        <v>-1109.69190486</v>
      </c>
      <c r="M38" s="55">
        <f t="shared" si="13"/>
        <v>-643.5326116800001</v>
      </c>
      <c r="N38" s="25">
        <f>SUM(B38:M38)</f>
        <v>-23214.9303182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-70737</v>
      </c>
      <c r="C42" s="25">
        <f aca="true" t="shared" si="15" ref="C42:M42">+C43+C46+C54+C55</f>
        <v>-72032.8</v>
      </c>
      <c r="D42" s="25">
        <f t="shared" si="15"/>
        <v>-47800.2</v>
      </c>
      <c r="E42" s="25">
        <f t="shared" si="15"/>
        <v>-6657.6</v>
      </c>
      <c r="F42" s="25">
        <f t="shared" si="15"/>
        <v>-40587.8</v>
      </c>
      <c r="G42" s="25">
        <f t="shared" si="15"/>
        <v>-78017.8</v>
      </c>
      <c r="H42" s="25">
        <f t="shared" si="15"/>
        <v>-93711.8</v>
      </c>
      <c r="I42" s="25">
        <f t="shared" si="15"/>
        <v>-44965.4</v>
      </c>
      <c r="J42" s="25">
        <f t="shared" si="15"/>
        <v>-57231.8</v>
      </c>
      <c r="K42" s="25">
        <f t="shared" si="15"/>
        <v>-44391.6</v>
      </c>
      <c r="L42" s="25">
        <f t="shared" si="15"/>
        <v>-31714.8</v>
      </c>
      <c r="M42" s="25">
        <f t="shared" si="15"/>
        <v>-20592.2</v>
      </c>
      <c r="N42" s="25">
        <f>+N43+N46+N54+N55</f>
        <v>-608440.8</v>
      </c>
    </row>
    <row r="43" spans="1:14" ht="18.75" customHeight="1">
      <c r="A43" s="17" t="s">
        <v>60</v>
      </c>
      <c r="B43" s="26">
        <f>B44+B45</f>
        <v>-70737</v>
      </c>
      <c r="C43" s="26">
        <f>C44+C45</f>
        <v>-72032.8</v>
      </c>
      <c r="D43" s="26">
        <f>D44+D45</f>
        <v>-47800.2</v>
      </c>
      <c r="E43" s="26">
        <f>E44+E45</f>
        <v>-6657.6</v>
      </c>
      <c r="F43" s="26">
        <f aca="true" t="shared" si="16" ref="F43:M43">F44+F45</f>
        <v>-40587.8</v>
      </c>
      <c r="G43" s="26">
        <f t="shared" si="16"/>
        <v>-78017.8</v>
      </c>
      <c r="H43" s="26">
        <f t="shared" si="16"/>
        <v>-93711.8</v>
      </c>
      <c r="I43" s="26">
        <f t="shared" si="16"/>
        <v>-44965.4</v>
      </c>
      <c r="J43" s="26">
        <f t="shared" si="16"/>
        <v>-57231.8</v>
      </c>
      <c r="K43" s="26">
        <f t="shared" si="16"/>
        <v>-44391.6</v>
      </c>
      <c r="L43" s="26">
        <f t="shared" si="16"/>
        <v>-31714.8</v>
      </c>
      <c r="M43" s="26">
        <f t="shared" si="16"/>
        <v>-20592.2</v>
      </c>
      <c r="N43" s="25">
        <f aca="true" t="shared" si="17" ref="N43:N55">SUM(B43:M43)</f>
        <v>-608440.8</v>
      </c>
    </row>
    <row r="44" spans="1:25" ht="18.75" customHeight="1">
      <c r="A44" s="13" t="s">
        <v>61</v>
      </c>
      <c r="B44" s="20">
        <f>ROUND(-B9*$D$3,2)</f>
        <v>-70737</v>
      </c>
      <c r="C44" s="20">
        <f>ROUND(-C9*$D$3,2)</f>
        <v>-72032.8</v>
      </c>
      <c r="D44" s="20">
        <f>ROUND(-D9*$D$3,2)</f>
        <v>-47800.2</v>
      </c>
      <c r="E44" s="20">
        <f>ROUND(-E9*$D$3,2)</f>
        <v>-6657.6</v>
      </c>
      <c r="F44" s="20">
        <f aca="true" t="shared" si="18" ref="F44:M44">ROUND(-F9*$D$3,2)</f>
        <v>-40587.8</v>
      </c>
      <c r="G44" s="20">
        <f t="shared" si="18"/>
        <v>-78017.8</v>
      </c>
      <c r="H44" s="20">
        <f t="shared" si="18"/>
        <v>-93711.8</v>
      </c>
      <c r="I44" s="20">
        <f t="shared" si="18"/>
        <v>-44965.4</v>
      </c>
      <c r="J44" s="20">
        <f t="shared" si="18"/>
        <v>-57231.8</v>
      </c>
      <c r="K44" s="20">
        <f t="shared" si="18"/>
        <v>-44391.6</v>
      </c>
      <c r="L44" s="20">
        <f t="shared" si="18"/>
        <v>-31714.8</v>
      </c>
      <c r="M44" s="20">
        <f t="shared" si="18"/>
        <v>-20592.2</v>
      </c>
      <c r="N44" s="47">
        <f t="shared" si="17"/>
        <v>-608440.8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946448.3935465399</v>
      </c>
      <c r="C57" s="29">
        <f t="shared" si="21"/>
        <v>658723.328947</v>
      </c>
      <c r="D57" s="29">
        <f t="shared" si="21"/>
        <v>650896.4864695</v>
      </c>
      <c r="E57" s="29">
        <f t="shared" si="21"/>
        <v>150747.88160559998</v>
      </c>
      <c r="F57" s="29">
        <f t="shared" si="21"/>
        <v>641307.7290193001</v>
      </c>
      <c r="G57" s="29">
        <f t="shared" si="21"/>
        <v>791881.6620000001</v>
      </c>
      <c r="H57" s="29">
        <f t="shared" si="21"/>
        <v>810158.5221</v>
      </c>
      <c r="I57" s="29">
        <f t="shared" si="21"/>
        <v>748401.9001128</v>
      </c>
      <c r="J57" s="29">
        <f t="shared" si="21"/>
        <v>574044.151484</v>
      </c>
      <c r="K57" s="29">
        <f t="shared" si="21"/>
        <v>685331.5143136</v>
      </c>
      <c r="L57" s="29">
        <f t="shared" si="21"/>
        <v>337999.10029513994</v>
      </c>
      <c r="M57" s="29">
        <f t="shared" si="21"/>
        <v>190814.06448832</v>
      </c>
      <c r="N57" s="29">
        <f>SUM(B57:M57)</f>
        <v>7186754.7343818005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946448.39</v>
      </c>
      <c r="C60" s="36">
        <f aca="true" t="shared" si="22" ref="C60:M60">SUM(C61:C74)</f>
        <v>658723.3300000001</v>
      </c>
      <c r="D60" s="36">
        <f t="shared" si="22"/>
        <v>650896.48</v>
      </c>
      <c r="E60" s="36">
        <f t="shared" si="22"/>
        <v>150747.89</v>
      </c>
      <c r="F60" s="36">
        <f t="shared" si="22"/>
        <v>641307.73</v>
      </c>
      <c r="G60" s="36">
        <f t="shared" si="22"/>
        <v>791881.67</v>
      </c>
      <c r="H60" s="36">
        <f t="shared" si="22"/>
        <v>810158.53</v>
      </c>
      <c r="I60" s="36">
        <f t="shared" si="22"/>
        <v>748401.9</v>
      </c>
      <c r="J60" s="36">
        <f t="shared" si="22"/>
        <v>574044.15</v>
      </c>
      <c r="K60" s="36">
        <f t="shared" si="22"/>
        <v>685331.51</v>
      </c>
      <c r="L60" s="36">
        <f t="shared" si="22"/>
        <v>337999.1</v>
      </c>
      <c r="M60" s="36">
        <f t="shared" si="22"/>
        <v>190814.07</v>
      </c>
      <c r="N60" s="29">
        <f>SUM(N61:N74)</f>
        <v>7186754.75</v>
      </c>
    </row>
    <row r="61" spans="1:15" ht="18.75" customHeight="1">
      <c r="A61" s="17" t="s">
        <v>75</v>
      </c>
      <c r="B61" s="36">
        <v>189331.48</v>
      </c>
      <c r="C61" s="36">
        <v>193665.5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382996.98</v>
      </c>
      <c r="O61"/>
    </row>
    <row r="62" spans="1:15" ht="18.75" customHeight="1">
      <c r="A62" s="17" t="s">
        <v>76</v>
      </c>
      <c r="B62" s="36">
        <v>757116.91</v>
      </c>
      <c r="C62" s="36">
        <v>465057.83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1222174.74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650896.48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650896.48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150747.89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150747.89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641307.73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641307.73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791881.67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791881.67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623208.6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623208.6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186949.93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186949.93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748401.9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748401.9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574044.15</v>
      </c>
      <c r="K70" s="35">
        <v>0</v>
      </c>
      <c r="L70" s="35">
        <v>0</v>
      </c>
      <c r="M70" s="35">
        <v>0</v>
      </c>
      <c r="N70" s="29">
        <f t="shared" si="23"/>
        <v>574044.15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685331.51</v>
      </c>
      <c r="L71" s="35">
        <v>0</v>
      </c>
      <c r="M71" s="62"/>
      <c r="N71" s="26">
        <f t="shared" si="23"/>
        <v>685331.51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337999.1</v>
      </c>
      <c r="M72" s="35">
        <v>0</v>
      </c>
      <c r="N72" s="29">
        <f t="shared" si="23"/>
        <v>337999.1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190814.07</v>
      </c>
      <c r="N73" s="26">
        <f t="shared" si="23"/>
        <v>190814.07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2.2625611285512477</v>
      </c>
      <c r="C78" s="45">
        <v>2.232843679189338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1.9790500442955787</v>
      </c>
      <c r="C79" s="45">
        <v>1.8664452239318714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1.8149470899852393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2.5241822608701225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2.1193597714324346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1.6805429785754307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1.97784718576253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1.9331823209669023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1.920074976797452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2.162792762381801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2.068024469516522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2.454972179545146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2.4051590439755626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2016-09-09T17:39:14Z</dcterms:modified>
  <cp:category/>
  <cp:version/>
  <cp:contentType/>
  <cp:contentStatus/>
</cp:coreProperties>
</file>