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<sst xmlns="http://schemas.openxmlformats.org/spreadsheetml/2006/main" count="134" uniqueCount="134">
  <si>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</si>
  <si>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</si>
  <si>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</si>
  <si>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</si>
  <si>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</si>
  <si>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</si>
  <si>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</si>
  <si>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</si>
  <si>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</si>
  <si>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</si>
  <si>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</si>
  <si>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</si>
  <si>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</si>
  <si>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</si>
  <si>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</si>
  <si>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</si>
  <si>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</si>
  <si>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</si>
  <si>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</si>
  <si>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</si>
  <si>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</si>
  <si>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</si>
  <si>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</si>
  <si>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</si>
  <si>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</si>
  <si>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</si>
  <si>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</si>
  <si>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</si>
  <si>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</si>
  <si>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</si>
  <si>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</si>
  <si>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</si>
  <si>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</si>
  <si>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</si>
  <si>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</si>
  <si>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</si>
  <si>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</si>
  <si>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</si>
  <si>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</si>
  <si>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</si>
  <si>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</si>
  <si>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</si>
  <si>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</si>
  <si>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</si>
  <si>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</si>
  <si>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</si>
  <si>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</si>
  <si>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</si>
  <si>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</si>
  <si>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</si>
  <si>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</si>
  <si>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</si>
  <si>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</si>
  <si>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</si>
  <si>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</si>
  <si>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</si>
  <si>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</si>
  <si>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</si>
  <si>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</si>
  <si>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</si>
  <si>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</si>
  <si>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</si>
  <si>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</si>
  <si>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</si>
  <si>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</si>
  <si>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</si>
  <si>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</si>
  <si>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</si>
  <si>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</si>
  <si>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</si>
  <si>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</si>
  <si>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</si>
  <si>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</si>
  <si>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</si>
  <si>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</si>
  <si>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</si>
  <si>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</si>
  <si>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</si>
  <si>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</si>
  <si>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</si>
  <si>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</si>
  <si>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</si>
  <si>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</si>
  <si>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</si>
  <si>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</si>
  <si>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</si>
  <si>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</si>
  <si>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</si>
  <si>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</si>
  <si>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</si>
  <si>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</si>
  <si>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</si>
  <si>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</si>
  <si>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</si>
  <si>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</si>
  <si>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</si>
  <si>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</si>
  <si>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</si>
  <si>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</si>
  <si>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</si>
  <si>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</si>
  <si>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</si>
  <si>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</si>
  <si>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</si>
  <si>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</si>
  <si>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</si>
  <si>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</si>
  <si>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</si>
  <si>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</si>
  <si>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</si>
  <si>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</si>
  <si>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</si>
  <si>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</si>
  <si>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</si>
  <si>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</si>
  <si>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</si>
  <si>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</si>
  <si>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</si>
  <si>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</si>
  <si>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</si>
  <si>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</si>
  <si>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</si>
  <si>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</si>
  <si>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</si>
  <si>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</si>
  <si>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</si>
  <si>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</si>
  <si>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</si>
  <si>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</si>
  <si>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</si>
  <si>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</si>
  <si>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</si>
  <si>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</si>
  <si>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19/12/16 - VENCIMENTO 03/01/17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</si>
</sst>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550929</v>
      </c>
      <c r="C7" s="9">
        <f t="shared" si="0"/>
        <v>687227</v>
      </c>
      <c r="D7" s="9">
        <f t="shared" si="0"/>
        <v>726085</v>
      </c>
      <c r="E7" s="9">
        <f t="shared" si="0"/>
        <v>485639</v>
      </c>
      <c r="F7" s="9">
        <f t="shared" si="0"/>
        <v>663240</v>
      </c>
      <c r="G7" s="9">
        <f t="shared" si="0"/>
        <v>1129373</v>
      </c>
      <c r="H7" s="9">
        <f t="shared" si="0"/>
        <v>499016</v>
      </c>
      <c r="I7" s="9">
        <f t="shared" si="0"/>
        <v>114643</v>
      </c>
      <c r="J7" s="9">
        <f t="shared" si="0"/>
        <v>298462</v>
      </c>
      <c r="K7" s="9">
        <f t="shared" si="0"/>
        <v>5154614</v>
      </c>
      <c r="L7" s="52"/>
    </row>
    <row r="8" spans="1:11" ht="17.25" customHeight="1">
      <c r="A8" s="10" t="s">
        <v>99</v>
      </c>
      <c r="B8" s="11">
        <f>B9+B12+B16</f>
        <v>285892</v>
      </c>
      <c r="C8" s="11">
        <f aca="true" t="shared" si="1" ref="C8:J8">C9+C12+C16</f>
        <v>365108</v>
      </c>
      <c r="D8" s="11">
        <f t="shared" si="1"/>
        <v>366524</v>
      </c>
      <c r="E8" s="11">
        <f t="shared" si="1"/>
        <v>256019</v>
      </c>
      <c r="F8" s="11">
        <f t="shared" si="1"/>
        <v>339981</v>
      </c>
      <c r="G8" s="11">
        <f t="shared" si="1"/>
        <v>579188</v>
      </c>
      <c r="H8" s="11">
        <f t="shared" si="1"/>
        <v>278309</v>
      </c>
      <c r="I8" s="11">
        <f t="shared" si="1"/>
        <v>55306</v>
      </c>
      <c r="J8" s="11">
        <f t="shared" si="1"/>
        <v>150717</v>
      </c>
      <c r="K8" s="11">
        <f>SUM(B8:J8)</f>
        <v>2677044</v>
      </c>
    </row>
    <row r="9" spans="1:11" ht="17.25" customHeight="1">
      <c r="A9" s="15" t="s">
        <v>17</v>
      </c>
      <c r="B9" s="13">
        <f>+B10+B11</f>
        <v>41052</v>
      </c>
      <c r="C9" s="13">
        <f aca="true" t="shared" si="2" ref="C9:J9">+C10+C11</f>
        <v>57843</v>
      </c>
      <c r="D9" s="13">
        <f t="shared" si="2"/>
        <v>54155</v>
      </c>
      <c r="E9" s="13">
        <f t="shared" si="2"/>
        <v>37167</v>
      </c>
      <c r="F9" s="13">
        <f t="shared" si="2"/>
        <v>43656</v>
      </c>
      <c r="G9" s="13">
        <f t="shared" si="2"/>
        <v>56532</v>
      </c>
      <c r="H9" s="13">
        <f t="shared" si="2"/>
        <v>47105</v>
      </c>
      <c r="I9" s="13">
        <f t="shared" si="2"/>
        <v>9833</v>
      </c>
      <c r="J9" s="13">
        <f t="shared" si="2"/>
        <v>19886</v>
      </c>
      <c r="K9" s="11">
        <f>SUM(B9:J9)</f>
        <v>367229</v>
      </c>
    </row>
    <row r="10" spans="1:11" ht="17.25" customHeight="1">
      <c r="A10" s="29" t="s">
        <v>18</v>
      </c>
      <c r="B10" s="13">
        <v>41052</v>
      </c>
      <c r="C10" s="13">
        <v>57843</v>
      </c>
      <c r="D10" s="13">
        <v>54155</v>
      </c>
      <c r="E10" s="13">
        <v>37167</v>
      </c>
      <c r="F10" s="13">
        <v>43656</v>
      </c>
      <c r="G10" s="13">
        <v>56532</v>
      </c>
      <c r="H10" s="13">
        <v>47105</v>
      </c>
      <c r="I10" s="13">
        <v>9833</v>
      </c>
      <c r="J10" s="13">
        <v>19886</v>
      </c>
      <c r="K10" s="11">
        <f>SUM(B10:J10)</f>
        <v>367229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203313</v>
      </c>
      <c r="C12" s="17">
        <f t="shared" si="3"/>
        <v>258424</v>
      </c>
      <c r="D12" s="17">
        <f t="shared" si="3"/>
        <v>261519</v>
      </c>
      <c r="E12" s="17">
        <f t="shared" si="3"/>
        <v>184023</v>
      </c>
      <c r="F12" s="17">
        <f t="shared" si="3"/>
        <v>240760</v>
      </c>
      <c r="G12" s="17">
        <f t="shared" si="3"/>
        <v>419688</v>
      </c>
      <c r="H12" s="17">
        <f t="shared" si="3"/>
        <v>196705</v>
      </c>
      <c r="I12" s="17">
        <f t="shared" si="3"/>
        <v>37424</v>
      </c>
      <c r="J12" s="17">
        <f t="shared" si="3"/>
        <v>108449</v>
      </c>
      <c r="K12" s="11">
        <f aca="true" t="shared" si="4" ref="K12:K27">SUM(B12:J12)</f>
        <v>1910305</v>
      </c>
    </row>
    <row r="13" spans="1:13" ht="17.25" customHeight="1">
      <c r="A13" s="14" t="s">
        <v>20</v>
      </c>
      <c r="B13" s="13">
        <v>101931</v>
      </c>
      <c r="C13" s="13">
        <v>138423</v>
      </c>
      <c r="D13" s="13">
        <v>144271</v>
      </c>
      <c r="E13" s="13">
        <v>99031</v>
      </c>
      <c r="F13" s="13">
        <v>125898</v>
      </c>
      <c r="G13" s="13">
        <v>206677</v>
      </c>
      <c r="H13" s="13">
        <v>96263</v>
      </c>
      <c r="I13" s="13">
        <v>21991</v>
      </c>
      <c r="J13" s="13">
        <v>58940</v>
      </c>
      <c r="K13" s="11">
        <f t="shared" si="4"/>
        <v>993425</v>
      </c>
      <c r="L13" s="52"/>
      <c r="M13" s="53"/>
    </row>
    <row r="14" spans="1:12" ht="17.25" customHeight="1">
      <c r="A14" s="14" t="s">
        <v>21</v>
      </c>
      <c r="B14" s="13">
        <v>96316</v>
      </c>
      <c r="C14" s="13">
        <v>112846</v>
      </c>
      <c r="D14" s="13">
        <v>112220</v>
      </c>
      <c r="E14" s="13">
        <v>80187</v>
      </c>
      <c r="F14" s="13">
        <v>110107</v>
      </c>
      <c r="G14" s="13">
        <v>204717</v>
      </c>
      <c r="H14" s="13">
        <v>93278</v>
      </c>
      <c r="I14" s="13">
        <v>14261</v>
      </c>
      <c r="J14" s="13">
        <v>47783</v>
      </c>
      <c r="K14" s="11">
        <f t="shared" si="4"/>
        <v>871715</v>
      </c>
      <c r="L14" s="52"/>
    </row>
    <row r="15" spans="1:11" ht="17.25" customHeight="1">
      <c r="A15" s="14" t="s">
        <v>22</v>
      </c>
      <c r="B15" s="13">
        <v>5066</v>
      </c>
      <c r="C15" s="13">
        <v>7155</v>
      </c>
      <c r="D15" s="13">
        <v>5028</v>
      </c>
      <c r="E15" s="13">
        <v>4805</v>
      </c>
      <c r="F15" s="13">
        <v>4755</v>
      </c>
      <c r="G15" s="13">
        <v>8294</v>
      </c>
      <c r="H15" s="13">
        <v>7164</v>
      </c>
      <c r="I15" s="13">
        <v>1172</v>
      </c>
      <c r="J15" s="13">
        <v>1726</v>
      </c>
      <c r="K15" s="11">
        <f t="shared" si="4"/>
        <v>45165</v>
      </c>
    </row>
    <row r="16" spans="1:11" ht="17.25" customHeight="1">
      <c r="A16" s="15" t="s">
        <v>95</v>
      </c>
      <c r="B16" s="13">
        <f>B17+B18+B19</f>
        <v>41527</v>
      </c>
      <c r="C16" s="13">
        <f aca="true" t="shared" si="5" ref="C16:J16">C17+C18+C19</f>
        <v>48841</v>
      </c>
      <c r="D16" s="13">
        <f t="shared" si="5"/>
        <v>50850</v>
      </c>
      <c r="E16" s="13">
        <f t="shared" si="5"/>
        <v>34829</v>
      </c>
      <c r="F16" s="13">
        <f t="shared" si="5"/>
        <v>55565</v>
      </c>
      <c r="G16" s="13">
        <f t="shared" si="5"/>
        <v>102968</v>
      </c>
      <c r="H16" s="13">
        <f t="shared" si="5"/>
        <v>34499</v>
      </c>
      <c r="I16" s="13">
        <f t="shared" si="5"/>
        <v>8049</v>
      </c>
      <c r="J16" s="13">
        <f t="shared" si="5"/>
        <v>22382</v>
      </c>
      <c r="K16" s="11">
        <f t="shared" si="4"/>
        <v>399510</v>
      </c>
    </row>
    <row r="17" spans="1:11" ht="17.25" customHeight="1">
      <c r="A17" s="14" t="s">
        <v>96</v>
      </c>
      <c r="B17" s="13">
        <v>22415</v>
      </c>
      <c r="C17" s="13">
        <v>28578</v>
      </c>
      <c r="D17" s="13">
        <v>27611</v>
      </c>
      <c r="E17" s="13">
        <v>19153</v>
      </c>
      <c r="F17" s="13">
        <v>31097</v>
      </c>
      <c r="G17" s="13">
        <v>54386</v>
      </c>
      <c r="H17" s="13">
        <v>20014</v>
      </c>
      <c r="I17" s="13">
        <v>4898</v>
      </c>
      <c r="J17" s="13">
        <v>11790</v>
      </c>
      <c r="K17" s="11">
        <f t="shared" si="4"/>
        <v>219942</v>
      </c>
    </row>
    <row r="18" spans="1:11" ht="17.25" customHeight="1">
      <c r="A18" s="14" t="s">
        <v>97</v>
      </c>
      <c r="B18" s="13">
        <v>18462</v>
      </c>
      <c r="C18" s="13">
        <v>19309</v>
      </c>
      <c r="D18" s="13">
        <v>22656</v>
      </c>
      <c r="E18" s="13">
        <v>15080</v>
      </c>
      <c r="F18" s="13">
        <v>23795</v>
      </c>
      <c r="G18" s="13">
        <v>47424</v>
      </c>
      <c r="H18" s="13">
        <v>13777</v>
      </c>
      <c r="I18" s="13">
        <v>3032</v>
      </c>
      <c r="J18" s="13">
        <v>10332</v>
      </c>
      <c r="K18" s="11">
        <f t="shared" si="4"/>
        <v>173867</v>
      </c>
    </row>
    <row r="19" spans="1:11" ht="17.25" customHeight="1">
      <c r="A19" s="14" t="s">
        <v>98</v>
      </c>
      <c r="B19" s="13">
        <v>650</v>
      </c>
      <c r="C19" s="13">
        <v>954</v>
      </c>
      <c r="D19" s="13">
        <v>583</v>
      </c>
      <c r="E19" s="13">
        <v>596</v>
      </c>
      <c r="F19" s="13">
        <v>673</v>
      </c>
      <c r="G19" s="13">
        <v>1158</v>
      </c>
      <c r="H19" s="13">
        <v>708</v>
      </c>
      <c r="I19" s="13">
        <v>119</v>
      </c>
      <c r="J19" s="13">
        <v>260</v>
      </c>
      <c r="K19" s="11">
        <f t="shared" si="4"/>
        <v>5701</v>
      </c>
    </row>
    <row r="20" spans="1:11" ht="17.25" customHeight="1">
      <c r="A20" s="16" t="s">
        <v>23</v>
      </c>
      <c r="B20" s="11">
        <f>+B21+B22+B23</f>
        <v>147882</v>
      </c>
      <c r="C20" s="11">
        <f aca="true" t="shared" si="6" ref="C20:J20">+C21+C22+C23</f>
        <v>162511</v>
      </c>
      <c r="D20" s="11">
        <f t="shared" si="6"/>
        <v>185859</v>
      </c>
      <c r="E20" s="11">
        <f t="shared" si="6"/>
        <v>119913</v>
      </c>
      <c r="F20" s="11">
        <f t="shared" si="6"/>
        <v>186068</v>
      </c>
      <c r="G20" s="11">
        <f t="shared" si="6"/>
        <v>351451</v>
      </c>
      <c r="H20" s="11">
        <f t="shared" si="6"/>
        <v>122633</v>
      </c>
      <c r="I20" s="11">
        <f t="shared" si="6"/>
        <v>29731</v>
      </c>
      <c r="J20" s="11">
        <f t="shared" si="6"/>
        <v>72897</v>
      </c>
      <c r="K20" s="11">
        <f t="shared" si="4"/>
        <v>1378945</v>
      </c>
    </row>
    <row r="21" spans="1:12" ht="17.25" customHeight="1">
      <c r="A21" s="12" t="s">
        <v>24</v>
      </c>
      <c r="B21" s="13">
        <v>82204</v>
      </c>
      <c r="C21" s="13">
        <v>99495</v>
      </c>
      <c r="D21" s="13">
        <v>114719</v>
      </c>
      <c r="E21" s="13">
        <v>72784</v>
      </c>
      <c r="F21" s="13">
        <v>108624</v>
      </c>
      <c r="G21" s="13">
        <v>189073</v>
      </c>
      <c r="H21" s="13">
        <v>71122</v>
      </c>
      <c r="I21" s="13">
        <v>19138</v>
      </c>
      <c r="J21" s="13">
        <v>43909</v>
      </c>
      <c r="K21" s="11">
        <f t="shared" si="4"/>
        <v>801068</v>
      </c>
      <c r="L21" s="52"/>
    </row>
    <row r="22" spans="1:12" ht="17.25" customHeight="1">
      <c r="A22" s="12" t="s">
        <v>25</v>
      </c>
      <c r="B22" s="13">
        <v>63036</v>
      </c>
      <c r="C22" s="13">
        <v>59867</v>
      </c>
      <c r="D22" s="13">
        <v>68529</v>
      </c>
      <c r="E22" s="13">
        <v>45158</v>
      </c>
      <c r="F22" s="13">
        <v>75011</v>
      </c>
      <c r="G22" s="13">
        <v>157597</v>
      </c>
      <c r="H22" s="13">
        <v>48657</v>
      </c>
      <c r="I22" s="13">
        <v>10033</v>
      </c>
      <c r="J22" s="13">
        <v>28125</v>
      </c>
      <c r="K22" s="11">
        <f t="shared" si="4"/>
        <v>556013</v>
      </c>
      <c r="L22" s="52"/>
    </row>
    <row r="23" spans="1:11" ht="17.25" customHeight="1">
      <c r="A23" s="12" t="s">
        <v>26</v>
      </c>
      <c r="B23" s="13">
        <v>2642</v>
      </c>
      <c r="C23" s="13">
        <v>3149</v>
      </c>
      <c r="D23" s="13">
        <v>2611</v>
      </c>
      <c r="E23" s="13">
        <v>1971</v>
      </c>
      <c r="F23" s="13">
        <v>2433</v>
      </c>
      <c r="G23" s="13">
        <v>4781</v>
      </c>
      <c r="H23" s="13">
        <v>2854</v>
      </c>
      <c r="I23" s="13">
        <v>560</v>
      </c>
      <c r="J23" s="13">
        <v>863</v>
      </c>
      <c r="K23" s="11">
        <f t="shared" si="4"/>
        <v>21864</v>
      </c>
    </row>
    <row r="24" spans="1:11" ht="17.25" customHeight="1">
      <c r="A24" s="16" t="s">
        <v>27</v>
      </c>
      <c r="B24" s="13">
        <f>+B25+B26</f>
        <v>117155</v>
      </c>
      <c r="C24" s="13">
        <f aca="true" t="shared" si="7" ref="C24:J24">+C25+C26</f>
        <v>159608</v>
      </c>
      <c r="D24" s="13">
        <f t="shared" si="7"/>
        <v>173702</v>
      </c>
      <c r="E24" s="13">
        <f t="shared" si="7"/>
        <v>109707</v>
      </c>
      <c r="F24" s="13">
        <f t="shared" si="7"/>
        <v>137191</v>
      </c>
      <c r="G24" s="13">
        <f t="shared" si="7"/>
        <v>198734</v>
      </c>
      <c r="H24" s="13">
        <f t="shared" si="7"/>
        <v>93038</v>
      </c>
      <c r="I24" s="13">
        <f t="shared" si="7"/>
        <v>29606</v>
      </c>
      <c r="J24" s="13">
        <f t="shared" si="7"/>
        <v>74848</v>
      </c>
      <c r="K24" s="11">
        <f t="shared" si="4"/>
        <v>1093589</v>
      </c>
    </row>
    <row r="25" spans="1:12" ht="17.25" customHeight="1">
      <c r="A25" s="12" t="s">
        <v>131</v>
      </c>
      <c r="B25" s="13">
        <v>65281</v>
      </c>
      <c r="C25" s="13">
        <v>95766</v>
      </c>
      <c r="D25" s="13">
        <v>110768</v>
      </c>
      <c r="E25" s="13">
        <v>69106</v>
      </c>
      <c r="F25" s="13">
        <v>80435</v>
      </c>
      <c r="G25" s="13">
        <v>110596</v>
      </c>
      <c r="H25" s="13">
        <v>53475</v>
      </c>
      <c r="I25" s="13">
        <v>21046</v>
      </c>
      <c r="J25" s="13">
        <v>46308</v>
      </c>
      <c r="K25" s="11">
        <f t="shared" si="4"/>
        <v>652781</v>
      </c>
      <c r="L25" s="52"/>
    </row>
    <row r="26" spans="1:12" ht="17.25" customHeight="1">
      <c r="A26" s="12" t="s">
        <v>132</v>
      </c>
      <c r="B26" s="13">
        <v>51874</v>
      </c>
      <c r="C26" s="13">
        <v>63842</v>
      </c>
      <c r="D26" s="13">
        <v>62934</v>
      </c>
      <c r="E26" s="13">
        <v>40601</v>
      </c>
      <c r="F26" s="13">
        <v>56756</v>
      </c>
      <c r="G26" s="13">
        <v>88138</v>
      </c>
      <c r="H26" s="13">
        <v>39563</v>
      </c>
      <c r="I26" s="13">
        <v>8560</v>
      </c>
      <c r="J26" s="13">
        <v>28540</v>
      </c>
      <c r="K26" s="11">
        <f t="shared" si="4"/>
        <v>440808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5036</v>
      </c>
      <c r="I27" s="11">
        <v>0</v>
      </c>
      <c r="J27" s="11">
        <v>0</v>
      </c>
      <c r="K27" s="11">
        <f t="shared" si="4"/>
        <v>5036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17019.64</v>
      </c>
      <c r="I35" s="19">
        <v>0</v>
      </c>
      <c r="J35" s="19">
        <v>0</v>
      </c>
      <c r="K35" s="23">
        <f>SUM(B35:J35)</f>
        <v>17019.64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1550844.5199999998</v>
      </c>
      <c r="C47" s="22">
        <f aca="true" t="shared" si="12" ref="C47:H47">+C48+C57</f>
        <v>2162127.4499999997</v>
      </c>
      <c r="D47" s="22">
        <f t="shared" si="12"/>
        <v>2569217.2099999995</v>
      </c>
      <c r="E47" s="22">
        <f t="shared" si="12"/>
        <v>1469013.84</v>
      </c>
      <c r="F47" s="22">
        <f t="shared" si="12"/>
        <v>1979421.03</v>
      </c>
      <c r="G47" s="22">
        <f t="shared" si="12"/>
        <v>2839697.5700000003</v>
      </c>
      <c r="H47" s="22">
        <f t="shared" si="12"/>
        <v>1460755.07</v>
      </c>
      <c r="I47" s="22">
        <f>+I48+I57</f>
        <v>580161.9099999999</v>
      </c>
      <c r="J47" s="22">
        <f>+J48+J57</f>
        <v>910917.4700000001</v>
      </c>
      <c r="K47" s="22">
        <f>SUM(B47:J47)</f>
        <v>15522156.07</v>
      </c>
    </row>
    <row r="48" spans="1:11" ht="17.25" customHeight="1">
      <c r="A48" s="16" t="s">
        <v>113</v>
      </c>
      <c r="B48" s="23">
        <f>SUM(B49:B56)</f>
        <v>1532148.3499999999</v>
      </c>
      <c r="C48" s="23">
        <f aca="true" t="shared" si="13" ref="C48:J48">SUM(C49:C56)</f>
        <v>2138647.44</v>
      </c>
      <c r="D48" s="23">
        <f t="shared" si="13"/>
        <v>2543762.3999999994</v>
      </c>
      <c r="E48" s="23">
        <f t="shared" si="13"/>
        <v>1446628.31</v>
      </c>
      <c r="F48" s="23">
        <f t="shared" si="13"/>
        <v>1955804.03</v>
      </c>
      <c r="G48" s="23">
        <f t="shared" si="13"/>
        <v>2810082.12</v>
      </c>
      <c r="H48" s="23">
        <f t="shared" si="13"/>
        <v>1440684.71</v>
      </c>
      <c r="I48" s="23">
        <f t="shared" si="13"/>
        <v>580161.9099999999</v>
      </c>
      <c r="J48" s="23">
        <f t="shared" si="13"/>
        <v>896916.5800000001</v>
      </c>
      <c r="K48" s="23">
        <f aca="true" t="shared" si="14" ref="K48:K57">SUM(B48:J48)</f>
        <v>15344835.85</v>
      </c>
    </row>
    <row r="49" spans="1:11" ht="17.25" customHeight="1">
      <c r="A49" s="34" t="s">
        <v>44</v>
      </c>
      <c r="B49" s="23">
        <f aca="true" t="shared" si="15" ref="B49:H49">ROUND(B30*B7,2)</f>
        <v>1530701.13</v>
      </c>
      <c r="C49" s="23">
        <f t="shared" si="15"/>
        <v>2131503.26</v>
      </c>
      <c r="D49" s="23">
        <f t="shared" si="15"/>
        <v>2541007.07</v>
      </c>
      <c r="E49" s="23">
        <f t="shared" si="15"/>
        <v>1445407.36</v>
      </c>
      <c r="F49" s="23">
        <f t="shared" si="15"/>
        <v>1953639.74</v>
      </c>
      <c r="G49" s="23">
        <f t="shared" si="15"/>
        <v>2807056.59</v>
      </c>
      <c r="H49" s="23">
        <f t="shared" si="15"/>
        <v>1422245.5</v>
      </c>
      <c r="I49" s="23">
        <f>ROUND(I30*I7,2)</f>
        <v>579096.19</v>
      </c>
      <c r="J49" s="23">
        <f>ROUND(J30*J7,2)</f>
        <v>894699.54</v>
      </c>
      <c r="K49" s="23">
        <f t="shared" si="14"/>
        <v>15305356.379999999</v>
      </c>
    </row>
    <row r="50" spans="1:11" ht="17.25" customHeight="1">
      <c r="A50" s="34" t="s">
        <v>45</v>
      </c>
      <c r="B50" s="19">
        <v>0</v>
      </c>
      <c r="C50" s="23">
        <f>ROUND(C31*C7,2)</f>
        <v>4737.87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4737.87</v>
      </c>
    </row>
    <row r="51" spans="1:11" ht="17.25" customHeight="1">
      <c r="A51" s="66" t="s">
        <v>106</v>
      </c>
      <c r="B51" s="67">
        <f aca="true" t="shared" si="16" ref="B51:H51">ROUND(B32*B7,2)</f>
        <v>-2644.46</v>
      </c>
      <c r="C51" s="67">
        <f t="shared" si="16"/>
        <v>-3367.41</v>
      </c>
      <c r="D51" s="67">
        <f t="shared" si="16"/>
        <v>-3630.43</v>
      </c>
      <c r="E51" s="67">
        <f t="shared" si="16"/>
        <v>-2224.45</v>
      </c>
      <c r="F51" s="67">
        <f t="shared" si="16"/>
        <v>-3117.23</v>
      </c>
      <c r="G51" s="67">
        <f t="shared" si="16"/>
        <v>-4404.55</v>
      </c>
      <c r="H51" s="67">
        <f t="shared" si="16"/>
        <v>-2295.47</v>
      </c>
      <c r="I51" s="19">
        <v>0</v>
      </c>
      <c r="J51" s="19">
        <v>0</v>
      </c>
      <c r="K51" s="67">
        <f>SUM(B51:J51)</f>
        <v>-21684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17019.64</v>
      </c>
      <c r="I53" s="31">
        <f>+I35</f>
        <v>0</v>
      </c>
      <c r="J53" s="31">
        <f>+J35</f>
        <v>0</v>
      </c>
      <c r="K53" s="23">
        <f t="shared" si="14"/>
        <v>17019.64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-477781.08</v>
      </c>
      <c r="C61" s="35">
        <f t="shared" si="17"/>
        <v>-247383.85</v>
      </c>
      <c r="D61" s="35">
        <f t="shared" si="17"/>
        <v>-309258.08</v>
      </c>
      <c r="E61" s="35">
        <f t="shared" si="17"/>
        <v>-478369.46</v>
      </c>
      <c r="F61" s="35">
        <f t="shared" si="17"/>
        <v>-524226.95999999996</v>
      </c>
      <c r="G61" s="35">
        <f t="shared" si="17"/>
        <v>-470614.03</v>
      </c>
      <c r="H61" s="35">
        <f t="shared" si="17"/>
        <v>-193318.05</v>
      </c>
      <c r="I61" s="35">
        <f t="shared" si="17"/>
        <v>-104674.69</v>
      </c>
      <c r="J61" s="35">
        <f t="shared" si="17"/>
        <v>-85944.42</v>
      </c>
      <c r="K61" s="35">
        <f>SUM(B61:J61)</f>
        <v>-2891570.6199999996</v>
      </c>
    </row>
    <row r="62" spans="1:11" ht="18.75" customHeight="1">
      <c r="A62" s="16" t="s">
        <v>75</v>
      </c>
      <c r="B62" s="35">
        <f aca="true" t="shared" si="18" ref="B62:J62">B63+B64+B65+B66+B67+B68</f>
        <v>-463270.13</v>
      </c>
      <c r="C62" s="35">
        <f t="shared" si="18"/>
        <v>-226242.19</v>
      </c>
      <c r="D62" s="35">
        <f t="shared" si="18"/>
        <v>-287270.49</v>
      </c>
      <c r="E62" s="35">
        <f t="shared" si="18"/>
        <v>-464404.7</v>
      </c>
      <c r="F62" s="35">
        <f t="shared" si="18"/>
        <v>-504655.82999999996</v>
      </c>
      <c r="G62" s="35">
        <f t="shared" si="18"/>
        <v>-440864.67000000004</v>
      </c>
      <c r="H62" s="35">
        <f t="shared" si="18"/>
        <v>-178999</v>
      </c>
      <c r="I62" s="35">
        <f t="shared" si="18"/>
        <v>-37365.4</v>
      </c>
      <c r="J62" s="35">
        <f t="shared" si="18"/>
        <v>-75566.8</v>
      </c>
      <c r="K62" s="35">
        <f aca="true" t="shared" si="19" ref="K62:K91">SUM(B62:J62)</f>
        <v>-2678639.2099999995</v>
      </c>
    </row>
    <row r="63" spans="1:11" ht="18.75" customHeight="1">
      <c r="A63" s="12" t="s">
        <v>76</v>
      </c>
      <c r="B63" s="35">
        <f>-ROUND(B9*$D$3,2)</f>
        <v>-155997.6</v>
      </c>
      <c r="C63" s="35">
        <f aca="true" t="shared" si="20" ref="C63:J63">-ROUND(C9*$D$3,2)</f>
        <v>-219803.4</v>
      </c>
      <c r="D63" s="35">
        <f t="shared" si="20"/>
        <v>-205789</v>
      </c>
      <c r="E63" s="35">
        <f t="shared" si="20"/>
        <v>-141234.6</v>
      </c>
      <c r="F63" s="35">
        <f t="shared" si="20"/>
        <v>-165892.8</v>
      </c>
      <c r="G63" s="35">
        <f t="shared" si="20"/>
        <v>-214821.6</v>
      </c>
      <c r="H63" s="35">
        <f t="shared" si="20"/>
        <v>-178999</v>
      </c>
      <c r="I63" s="35">
        <f t="shared" si="20"/>
        <v>-37365.4</v>
      </c>
      <c r="J63" s="35">
        <f t="shared" si="20"/>
        <v>-75566.8</v>
      </c>
      <c r="K63" s="35">
        <f t="shared" si="19"/>
        <v>-1395470.2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-3454.2</v>
      </c>
      <c r="C65" s="35">
        <v>-794.2</v>
      </c>
      <c r="D65" s="35">
        <v>-592.8</v>
      </c>
      <c r="E65" s="35">
        <v>-2724.6</v>
      </c>
      <c r="F65" s="35">
        <v>-2321.8</v>
      </c>
      <c r="G65" s="35">
        <v>-1607.4</v>
      </c>
      <c r="H65" s="19">
        <v>0</v>
      </c>
      <c r="I65" s="19">
        <v>0</v>
      </c>
      <c r="J65" s="19">
        <v>0</v>
      </c>
      <c r="K65" s="35">
        <f t="shared" si="19"/>
        <v>-11494.999999999998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-303818.33</v>
      </c>
      <c r="C67" s="35">
        <v>-5644.59</v>
      </c>
      <c r="D67" s="35">
        <v>-80888.69</v>
      </c>
      <c r="E67" s="35">
        <v>-320445.5</v>
      </c>
      <c r="F67" s="35">
        <v>-336441.23</v>
      </c>
      <c r="G67" s="35">
        <v>-224435.67</v>
      </c>
      <c r="H67" s="19">
        <v>0</v>
      </c>
      <c r="I67" s="19">
        <v>0</v>
      </c>
      <c r="J67" s="19">
        <v>0</v>
      </c>
      <c r="K67" s="35">
        <f t="shared" si="19"/>
        <v>-1271674.01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1073063.4399999997</v>
      </c>
      <c r="C104" s="24">
        <f t="shared" si="22"/>
        <v>1914743.6</v>
      </c>
      <c r="D104" s="24">
        <f t="shared" si="22"/>
        <v>2259959.1299999994</v>
      </c>
      <c r="E104" s="24">
        <f t="shared" si="22"/>
        <v>990644.3800000001</v>
      </c>
      <c r="F104" s="24">
        <f t="shared" si="22"/>
        <v>1455194.0700000003</v>
      </c>
      <c r="G104" s="24">
        <f t="shared" si="22"/>
        <v>2369083.5400000005</v>
      </c>
      <c r="H104" s="24">
        <f t="shared" si="22"/>
        <v>1267437.02</v>
      </c>
      <c r="I104" s="24">
        <f>+I105+I106</f>
        <v>475487.21999999986</v>
      </c>
      <c r="J104" s="24">
        <f>+J105+J106</f>
        <v>824973.05</v>
      </c>
      <c r="K104" s="48">
        <f>SUM(B104:J104)</f>
        <v>12630585.450000001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1054367.2699999998</v>
      </c>
      <c r="C105" s="24">
        <f t="shared" si="23"/>
        <v>1891263.59</v>
      </c>
      <c r="D105" s="24">
        <f t="shared" si="23"/>
        <v>2234504.3199999994</v>
      </c>
      <c r="E105" s="24">
        <f t="shared" si="23"/>
        <v>968258.8500000001</v>
      </c>
      <c r="F105" s="24">
        <f t="shared" si="23"/>
        <v>1431577.0700000003</v>
      </c>
      <c r="G105" s="24">
        <f t="shared" si="23"/>
        <v>2339468.0900000003</v>
      </c>
      <c r="H105" s="24">
        <f t="shared" si="23"/>
        <v>1247366.66</v>
      </c>
      <c r="I105" s="24">
        <f t="shared" si="23"/>
        <v>475487.21999999986</v>
      </c>
      <c r="J105" s="24">
        <f t="shared" si="23"/>
        <v>810972.16</v>
      </c>
      <c r="K105" s="48">
        <f>SUM(B105:J105)</f>
        <v>12453265.23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12630585.440000001</v>
      </c>
      <c r="L112" s="54"/>
    </row>
    <row r="113" spans="1:11" ht="18.75" customHeight="1">
      <c r="A113" s="26" t="s">
        <v>71</v>
      </c>
      <c r="B113" s="27">
        <v>126524.07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126524.07</v>
      </c>
    </row>
    <row r="114" spans="1:11" ht="18.75" customHeight="1">
      <c r="A114" s="26" t="s">
        <v>72</v>
      </c>
      <c r="B114" s="27">
        <v>946539.38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946539.38</v>
      </c>
    </row>
    <row r="115" spans="1:11" ht="18.75" customHeight="1">
      <c r="A115" s="26" t="s">
        <v>73</v>
      </c>
      <c r="B115" s="40">
        <v>0</v>
      </c>
      <c r="C115" s="27">
        <f>+C104</f>
        <v>1914743.6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1914743.6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2259959.1299999994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2259959.1299999994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990644.3800000001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990644.3800000001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341103.15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341103.15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623781.95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623781.95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58545.33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58545.33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431763.64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431763.64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706037.82</v>
      </c>
      <c r="H122" s="40">
        <v>0</v>
      </c>
      <c r="I122" s="40">
        <v>0</v>
      </c>
      <c r="J122" s="40">
        <v>0</v>
      </c>
      <c r="K122" s="41">
        <f t="shared" si="25"/>
        <v>706037.82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56077.96</v>
      </c>
      <c r="H123" s="40">
        <v>0</v>
      </c>
      <c r="I123" s="40">
        <v>0</v>
      </c>
      <c r="J123" s="40">
        <v>0</v>
      </c>
      <c r="K123" s="41">
        <f t="shared" si="25"/>
        <v>56077.96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341472.57</v>
      </c>
      <c r="H124" s="40">
        <v>0</v>
      </c>
      <c r="I124" s="40">
        <v>0</v>
      </c>
      <c r="J124" s="40">
        <v>0</v>
      </c>
      <c r="K124" s="41">
        <f t="shared" si="25"/>
        <v>341472.57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341402.91</v>
      </c>
      <c r="H125" s="40">
        <v>0</v>
      </c>
      <c r="I125" s="40">
        <v>0</v>
      </c>
      <c r="J125" s="40">
        <v>0</v>
      </c>
      <c r="K125" s="41">
        <f t="shared" si="25"/>
        <v>341402.91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924092.28</v>
      </c>
      <c r="H126" s="40">
        <v>0</v>
      </c>
      <c r="I126" s="40">
        <v>0</v>
      </c>
      <c r="J126" s="40">
        <v>0</v>
      </c>
      <c r="K126" s="41">
        <f t="shared" si="25"/>
        <v>924092.28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446953.58</v>
      </c>
      <c r="I127" s="40">
        <v>0</v>
      </c>
      <c r="J127" s="40">
        <v>0</v>
      </c>
      <c r="K127" s="41">
        <f t="shared" si="25"/>
        <v>446953.58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820483.43</v>
      </c>
      <c r="I128" s="40">
        <v>0</v>
      </c>
      <c r="J128" s="40">
        <v>0</v>
      </c>
      <c r="K128" s="41">
        <f t="shared" si="25"/>
        <v>820483.43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475487.22</v>
      </c>
      <c r="J129" s="40">
        <v>0</v>
      </c>
      <c r="K129" s="41">
        <f t="shared" si="25"/>
        <v>475487.22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824973.04</v>
      </c>
      <c r="K130" s="44">
        <f t="shared" si="25"/>
        <v>824973.04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2017-01-02T18:31:33Z</dcterms:modified>
  <cp:category/>
  <cp:version/>
  <cp:contentType/>
  <cp:contentStatus/>
</cp:coreProperties>
</file>