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<sst xmlns="http://schemas.openxmlformats.org/spreadsheetml/2006/main" count="134" uniqueCount="134">
  <si>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</si>
  <si>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</si>
  <si>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</si>
  <si>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</si>
  <si>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</si>
  <si>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</si>
  <si>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</si>
  <si>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</si>
  <si>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</si>
  <si>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</si>
  <si>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</si>
  <si>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</si>
  <si>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</si>
  <si>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</si>
  <si>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</si>
  <si>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</si>
  <si>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</si>
  <si>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</si>
  <si>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</si>
  <si>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</si>
  <si>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</si>
  <si>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</si>
  <si>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</si>
  <si>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</si>
  <si>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</si>
  <si>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</si>
  <si>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</si>
  <si>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</si>
  <si>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</si>
  <si>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</si>
  <si>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</si>
  <si>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</si>
  <si>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</si>
  <si>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</si>
  <si>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</si>
  <si>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</si>
  <si>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</si>
  <si>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</si>
  <si>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</si>
  <si>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</si>
  <si>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</si>
  <si>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</si>
  <si>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</si>
  <si>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</si>
  <si>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</si>
  <si>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</si>
  <si>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</si>
  <si>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</si>
  <si>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</si>
  <si>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</si>
  <si>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</si>
  <si>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</si>
  <si>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</si>
  <si>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</si>
  <si>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</si>
  <si>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</si>
  <si>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</si>
  <si>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</si>
  <si>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</si>
  <si>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</si>
  <si>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</si>
  <si>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</si>
  <si>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</si>
  <si>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</si>
  <si>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</si>
  <si>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</si>
  <si>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</si>
  <si>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</si>
  <si>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</si>
  <si>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</si>
  <si>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</si>
  <si>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</si>
  <si>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</si>
  <si>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</si>
  <si>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</si>
  <si>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</si>
  <si>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</si>
  <si>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</si>
  <si>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</si>
  <si>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</si>
  <si>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</si>
  <si>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</si>
  <si>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</si>
  <si>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</si>
  <si>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</si>
  <si>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</si>
  <si>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</si>
  <si>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</si>
  <si>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</si>
  <si>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</si>
  <si>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</si>
  <si>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</si>
  <si>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</si>
  <si>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</si>
  <si>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</si>
  <si>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</si>
  <si>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</si>
  <si>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</si>
  <si>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</si>
  <si>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</si>
  <si>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</si>
  <si>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</si>
  <si>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</si>
  <si>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</si>
  <si>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</si>
  <si>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</si>
  <si>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</si>
  <si>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</si>
  <si>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</si>
  <si>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</si>
  <si>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</si>
  <si>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</si>
  <si>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</si>
  <si>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</si>
  <si>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</si>
  <si>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</si>
  <si>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</si>
  <si>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</si>
  <si>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</si>
  <si>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</si>
  <si>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</si>
  <si>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</si>
  <si>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</si>
  <si>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</si>
  <si>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</si>
  <si>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</si>
  <si>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</si>
  <si>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</si>
  <si>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</si>
  <si>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</si>
  <si>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</si>
  <si>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</si>
  <si>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</si>
  <si>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21/12/16 - VENCIMENTO 05/01/17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</si>
</sst>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565697</v>
      </c>
      <c r="C7" s="9">
        <f t="shared" si="0"/>
        <v>690616</v>
      </c>
      <c r="D7" s="9">
        <f t="shared" si="0"/>
        <v>751958</v>
      </c>
      <c r="E7" s="9">
        <f t="shared" si="0"/>
        <v>488690</v>
      </c>
      <c r="F7" s="9">
        <f t="shared" si="0"/>
        <v>665112</v>
      </c>
      <c r="G7" s="9">
        <f t="shared" si="0"/>
        <v>1133991</v>
      </c>
      <c r="H7" s="9">
        <f t="shared" si="0"/>
        <v>498241</v>
      </c>
      <c r="I7" s="9">
        <f t="shared" si="0"/>
        <v>109467</v>
      </c>
      <c r="J7" s="9">
        <f t="shared" si="0"/>
        <v>302001</v>
      </c>
      <c r="K7" s="9">
        <f t="shared" si="0"/>
        <v>5205773</v>
      </c>
      <c r="L7" s="52"/>
    </row>
    <row r="8" spans="1:11" ht="17.25" customHeight="1">
      <c r="A8" s="10" t="s">
        <v>99</v>
      </c>
      <c r="B8" s="11">
        <f>B9+B12+B16</f>
        <v>300470</v>
      </c>
      <c r="C8" s="11">
        <f aca="true" t="shared" si="1" ref="C8:J8">C9+C12+C16</f>
        <v>376167</v>
      </c>
      <c r="D8" s="11">
        <f t="shared" si="1"/>
        <v>390777</v>
      </c>
      <c r="E8" s="11">
        <f t="shared" si="1"/>
        <v>265107</v>
      </c>
      <c r="F8" s="11">
        <f t="shared" si="1"/>
        <v>350331</v>
      </c>
      <c r="G8" s="11">
        <f t="shared" si="1"/>
        <v>598223</v>
      </c>
      <c r="H8" s="11">
        <f t="shared" si="1"/>
        <v>285858</v>
      </c>
      <c r="I8" s="11">
        <f t="shared" si="1"/>
        <v>54248</v>
      </c>
      <c r="J8" s="11">
        <f t="shared" si="1"/>
        <v>156594</v>
      </c>
      <c r="K8" s="11">
        <f>SUM(B8:J8)</f>
        <v>2777775</v>
      </c>
    </row>
    <row r="9" spans="1:11" ht="17.25" customHeight="1">
      <c r="A9" s="15" t="s">
        <v>17</v>
      </c>
      <c r="B9" s="13">
        <f>+B10+B11</f>
        <v>44464</v>
      </c>
      <c r="C9" s="13">
        <f aca="true" t="shared" si="2" ref="C9:J9">+C10+C11</f>
        <v>59731</v>
      </c>
      <c r="D9" s="13">
        <f t="shared" si="2"/>
        <v>58929</v>
      </c>
      <c r="E9" s="13">
        <f t="shared" si="2"/>
        <v>39451</v>
      </c>
      <c r="F9" s="13">
        <f t="shared" si="2"/>
        <v>45114</v>
      </c>
      <c r="G9" s="13">
        <f t="shared" si="2"/>
        <v>57114</v>
      </c>
      <c r="H9" s="13">
        <f t="shared" si="2"/>
        <v>49139</v>
      </c>
      <c r="I9" s="13">
        <f t="shared" si="2"/>
        <v>9730</v>
      </c>
      <c r="J9" s="13">
        <f t="shared" si="2"/>
        <v>21247</v>
      </c>
      <c r="K9" s="11">
        <f>SUM(B9:J9)</f>
        <v>384919</v>
      </c>
    </row>
    <row r="10" spans="1:11" ht="17.25" customHeight="1">
      <c r="A10" s="29" t="s">
        <v>18</v>
      </c>
      <c r="B10" s="13">
        <v>44464</v>
      </c>
      <c r="C10" s="13">
        <v>59731</v>
      </c>
      <c r="D10" s="13">
        <v>58929</v>
      </c>
      <c r="E10" s="13">
        <v>39451</v>
      </c>
      <c r="F10" s="13">
        <v>45114</v>
      </c>
      <c r="G10" s="13">
        <v>57114</v>
      </c>
      <c r="H10" s="13">
        <v>49139</v>
      </c>
      <c r="I10" s="13">
        <v>9730</v>
      </c>
      <c r="J10" s="13">
        <v>21247</v>
      </c>
      <c r="K10" s="11">
        <f>SUM(B10:J10)</f>
        <v>384919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212850</v>
      </c>
      <c r="C12" s="17">
        <f t="shared" si="3"/>
        <v>266662</v>
      </c>
      <c r="D12" s="17">
        <f t="shared" si="3"/>
        <v>278781</v>
      </c>
      <c r="E12" s="17">
        <f t="shared" si="3"/>
        <v>190259</v>
      </c>
      <c r="F12" s="17">
        <f t="shared" si="3"/>
        <v>248396</v>
      </c>
      <c r="G12" s="17">
        <f t="shared" si="3"/>
        <v>434485</v>
      </c>
      <c r="H12" s="17">
        <f t="shared" si="3"/>
        <v>201281</v>
      </c>
      <c r="I12" s="17">
        <f t="shared" si="3"/>
        <v>36796</v>
      </c>
      <c r="J12" s="17">
        <f t="shared" si="3"/>
        <v>113092</v>
      </c>
      <c r="K12" s="11">
        <f aca="true" t="shared" si="4" ref="K12:K27">SUM(B12:J12)</f>
        <v>1982602</v>
      </c>
    </row>
    <row r="13" spans="1:13" ht="17.25" customHeight="1">
      <c r="A13" s="14" t="s">
        <v>20</v>
      </c>
      <c r="B13" s="13">
        <v>109490</v>
      </c>
      <c r="C13" s="13">
        <v>146820</v>
      </c>
      <c r="D13" s="13">
        <v>158235</v>
      </c>
      <c r="E13" s="13">
        <v>104238</v>
      </c>
      <c r="F13" s="13">
        <v>132738</v>
      </c>
      <c r="G13" s="13">
        <v>218067</v>
      </c>
      <c r="H13" s="13">
        <v>100532</v>
      </c>
      <c r="I13" s="13">
        <v>21877</v>
      </c>
      <c r="J13" s="13">
        <v>63913</v>
      </c>
      <c r="K13" s="11">
        <f t="shared" si="4"/>
        <v>1055910</v>
      </c>
      <c r="L13" s="52"/>
      <c r="M13" s="53"/>
    </row>
    <row r="14" spans="1:12" ht="17.25" customHeight="1">
      <c r="A14" s="14" t="s">
        <v>21</v>
      </c>
      <c r="B14" s="13">
        <v>98738</v>
      </c>
      <c r="C14" s="13">
        <v>113189</v>
      </c>
      <c r="D14" s="13">
        <v>115815</v>
      </c>
      <c r="E14" s="13">
        <v>81674</v>
      </c>
      <c r="F14" s="13">
        <v>111123</v>
      </c>
      <c r="G14" s="13">
        <v>209010</v>
      </c>
      <c r="H14" s="13">
        <v>94396</v>
      </c>
      <c r="I14" s="13">
        <v>13910</v>
      </c>
      <c r="J14" s="13">
        <v>47642</v>
      </c>
      <c r="K14" s="11">
        <f t="shared" si="4"/>
        <v>885497</v>
      </c>
      <c r="L14" s="52"/>
    </row>
    <row r="15" spans="1:11" ht="17.25" customHeight="1">
      <c r="A15" s="14" t="s">
        <v>22</v>
      </c>
      <c r="B15" s="13">
        <v>4622</v>
      </c>
      <c r="C15" s="13">
        <v>6653</v>
      </c>
      <c r="D15" s="13">
        <v>4731</v>
      </c>
      <c r="E15" s="13">
        <v>4347</v>
      </c>
      <c r="F15" s="13">
        <v>4535</v>
      </c>
      <c r="G15" s="13">
        <v>7408</v>
      </c>
      <c r="H15" s="13">
        <v>6353</v>
      </c>
      <c r="I15" s="13">
        <v>1009</v>
      </c>
      <c r="J15" s="13">
        <v>1537</v>
      </c>
      <c r="K15" s="11">
        <f t="shared" si="4"/>
        <v>41195</v>
      </c>
    </row>
    <row r="16" spans="1:11" ht="17.25" customHeight="1">
      <c r="A16" s="15" t="s">
        <v>95</v>
      </c>
      <c r="B16" s="13">
        <f>B17+B18+B19</f>
        <v>43156</v>
      </c>
      <c r="C16" s="13">
        <f aca="true" t="shared" si="5" ref="C16:J16">C17+C18+C19</f>
        <v>49774</v>
      </c>
      <c r="D16" s="13">
        <f t="shared" si="5"/>
        <v>53067</v>
      </c>
      <c r="E16" s="13">
        <f t="shared" si="5"/>
        <v>35397</v>
      </c>
      <c r="F16" s="13">
        <f t="shared" si="5"/>
        <v>56821</v>
      </c>
      <c r="G16" s="13">
        <f t="shared" si="5"/>
        <v>106624</v>
      </c>
      <c r="H16" s="13">
        <f t="shared" si="5"/>
        <v>35438</v>
      </c>
      <c r="I16" s="13">
        <f t="shared" si="5"/>
        <v>7722</v>
      </c>
      <c r="J16" s="13">
        <f t="shared" si="5"/>
        <v>22255</v>
      </c>
      <c r="K16" s="11">
        <f t="shared" si="4"/>
        <v>410254</v>
      </c>
    </row>
    <row r="17" spans="1:11" ht="17.25" customHeight="1">
      <c r="A17" s="14" t="s">
        <v>96</v>
      </c>
      <c r="B17" s="13">
        <v>22976</v>
      </c>
      <c r="C17" s="13">
        <v>28980</v>
      </c>
      <c r="D17" s="13">
        <v>28653</v>
      </c>
      <c r="E17" s="13">
        <v>19443</v>
      </c>
      <c r="F17" s="13">
        <v>31581</v>
      </c>
      <c r="G17" s="13">
        <v>55347</v>
      </c>
      <c r="H17" s="13">
        <v>20180</v>
      </c>
      <c r="I17" s="13">
        <v>4652</v>
      </c>
      <c r="J17" s="13">
        <v>11677</v>
      </c>
      <c r="K17" s="11">
        <f t="shared" si="4"/>
        <v>223489</v>
      </c>
    </row>
    <row r="18" spans="1:11" ht="17.25" customHeight="1">
      <c r="A18" s="14" t="s">
        <v>97</v>
      </c>
      <c r="B18" s="13">
        <v>19546</v>
      </c>
      <c r="C18" s="13">
        <v>19977</v>
      </c>
      <c r="D18" s="13">
        <v>23833</v>
      </c>
      <c r="E18" s="13">
        <v>15384</v>
      </c>
      <c r="F18" s="13">
        <v>24610</v>
      </c>
      <c r="G18" s="13">
        <v>50251</v>
      </c>
      <c r="H18" s="13">
        <v>14562</v>
      </c>
      <c r="I18" s="13">
        <v>2974</v>
      </c>
      <c r="J18" s="13">
        <v>10342</v>
      </c>
      <c r="K18" s="11">
        <f t="shared" si="4"/>
        <v>181479</v>
      </c>
    </row>
    <row r="19" spans="1:11" ht="17.25" customHeight="1">
      <c r="A19" s="14" t="s">
        <v>98</v>
      </c>
      <c r="B19" s="13">
        <v>634</v>
      </c>
      <c r="C19" s="13">
        <v>817</v>
      </c>
      <c r="D19" s="13">
        <v>581</v>
      </c>
      <c r="E19" s="13">
        <v>570</v>
      </c>
      <c r="F19" s="13">
        <v>630</v>
      </c>
      <c r="G19" s="13">
        <v>1026</v>
      </c>
      <c r="H19" s="13">
        <v>696</v>
      </c>
      <c r="I19" s="13">
        <v>96</v>
      </c>
      <c r="J19" s="13">
        <v>236</v>
      </c>
      <c r="K19" s="11">
        <f t="shared" si="4"/>
        <v>5286</v>
      </c>
    </row>
    <row r="20" spans="1:11" ht="17.25" customHeight="1">
      <c r="A20" s="16" t="s">
        <v>23</v>
      </c>
      <c r="B20" s="11">
        <f>+B21+B22+B23</f>
        <v>155613</v>
      </c>
      <c r="C20" s="11">
        <f aca="true" t="shared" si="6" ref="C20:J20">+C21+C22+C23</f>
        <v>168068</v>
      </c>
      <c r="D20" s="11">
        <f t="shared" si="6"/>
        <v>197301</v>
      </c>
      <c r="E20" s="11">
        <f t="shared" si="6"/>
        <v>122721</v>
      </c>
      <c r="F20" s="11">
        <f t="shared" si="6"/>
        <v>191604</v>
      </c>
      <c r="G20" s="11">
        <f t="shared" si="6"/>
        <v>361092</v>
      </c>
      <c r="H20" s="11">
        <f t="shared" si="6"/>
        <v>124219</v>
      </c>
      <c r="I20" s="11">
        <f t="shared" si="6"/>
        <v>29506</v>
      </c>
      <c r="J20" s="11">
        <f t="shared" si="6"/>
        <v>74755</v>
      </c>
      <c r="K20" s="11">
        <f t="shared" si="4"/>
        <v>1424879</v>
      </c>
    </row>
    <row r="21" spans="1:12" ht="17.25" customHeight="1">
      <c r="A21" s="12" t="s">
        <v>24</v>
      </c>
      <c r="B21" s="13">
        <v>89506</v>
      </c>
      <c r="C21" s="13">
        <v>106012</v>
      </c>
      <c r="D21" s="13">
        <v>125872</v>
      </c>
      <c r="E21" s="13">
        <v>76474</v>
      </c>
      <c r="F21" s="13">
        <v>114861</v>
      </c>
      <c r="G21" s="13">
        <v>199181</v>
      </c>
      <c r="H21" s="13">
        <v>73048</v>
      </c>
      <c r="I21" s="13">
        <v>19251</v>
      </c>
      <c r="J21" s="13">
        <v>46838</v>
      </c>
      <c r="K21" s="11">
        <f t="shared" si="4"/>
        <v>851043</v>
      </c>
      <c r="L21" s="52"/>
    </row>
    <row r="22" spans="1:12" ht="17.25" customHeight="1">
      <c r="A22" s="12" t="s">
        <v>25</v>
      </c>
      <c r="B22" s="13">
        <v>63701</v>
      </c>
      <c r="C22" s="13">
        <v>59177</v>
      </c>
      <c r="D22" s="13">
        <v>68955</v>
      </c>
      <c r="E22" s="13">
        <v>44454</v>
      </c>
      <c r="F22" s="13">
        <v>74451</v>
      </c>
      <c r="G22" s="13">
        <v>157599</v>
      </c>
      <c r="H22" s="13">
        <v>48571</v>
      </c>
      <c r="I22" s="13">
        <v>9770</v>
      </c>
      <c r="J22" s="13">
        <v>27139</v>
      </c>
      <c r="K22" s="11">
        <f t="shared" si="4"/>
        <v>553817</v>
      </c>
      <c r="L22" s="52"/>
    </row>
    <row r="23" spans="1:11" ht="17.25" customHeight="1">
      <c r="A23" s="12" t="s">
        <v>26</v>
      </c>
      <c r="B23" s="13">
        <v>2406</v>
      </c>
      <c r="C23" s="13">
        <v>2879</v>
      </c>
      <c r="D23" s="13">
        <v>2474</v>
      </c>
      <c r="E23" s="13">
        <v>1793</v>
      </c>
      <c r="F23" s="13">
        <v>2292</v>
      </c>
      <c r="G23" s="13">
        <v>4312</v>
      </c>
      <c r="H23" s="13">
        <v>2600</v>
      </c>
      <c r="I23" s="13">
        <v>485</v>
      </c>
      <c r="J23" s="13">
        <v>778</v>
      </c>
      <c r="K23" s="11">
        <f t="shared" si="4"/>
        <v>20019</v>
      </c>
    </row>
    <row r="24" spans="1:11" ht="17.25" customHeight="1">
      <c r="A24" s="16" t="s">
        <v>27</v>
      </c>
      <c r="B24" s="13">
        <f>+B25+B26</f>
        <v>109614</v>
      </c>
      <c r="C24" s="13">
        <f aca="true" t="shared" si="7" ref="C24:J24">+C25+C26</f>
        <v>146381</v>
      </c>
      <c r="D24" s="13">
        <f t="shared" si="7"/>
        <v>163880</v>
      </c>
      <c r="E24" s="13">
        <f t="shared" si="7"/>
        <v>100862</v>
      </c>
      <c r="F24" s="13">
        <f t="shared" si="7"/>
        <v>123177</v>
      </c>
      <c r="G24" s="13">
        <f t="shared" si="7"/>
        <v>174676</v>
      </c>
      <c r="H24" s="13">
        <f t="shared" si="7"/>
        <v>83508</v>
      </c>
      <c r="I24" s="13">
        <f t="shared" si="7"/>
        <v>25713</v>
      </c>
      <c r="J24" s="13">
        <f t="shared" si="7"/>
        <v>70652</v>
      </c>
      <c r="K24" s="11">
        <f t="shared" si="4"/>
        <v>998463</v>
      </c>
    </row>
    <row r="25" spans="1:12" ht="17.25" customHeight="1">
      <c r="A25" s="12" t="s">
        <v>131</v>
      </c>
      <c r="B25" s="13">
        <v>65742</v>
      </c>
      <c r="C25" s="13">
        <v>93751</v>
      </c>
      <c r="D25" s="13">
        <v>110847</v>
      </c>
      <c r="E25" s="13">
        <v>67132</v>
      </c>
      <c r="F25" s="13">
        <v>78802</v>
      </c>
      <c r="G25" s="13">
        <v>106232</v>
      </c>
      <c r="H25" s="13">
        <v>51433</v>
      </c>
      <c r="I25" s="13">
        <v>18903</v>
      </c>
      <c r="J25" s="13">
        <v>47060</v>
      </c>
      <c r="K25" s="11">
        <f t="shared" si="4"/>
        <v>639902</v>
      </c>
      <c r="L25" s="52"/>
    </row>
    <row r="26" spans="1:12" ht="17.25" customHeight="1">
      <c r="A26" s="12" t="s">
        <v>132</v>
      </c>
      <c r="B26" s="13">
        <v>43872</v>
      </c>
      <c r="C26" s="13">
        <v>52630</v>
      </c>
      <c r="D26" s="13">
        <v>53033</v>
      </c>
      <c r="E26" s="13">
        <v>33730</v>
      </c>
      <c r="F26" s="13">
        <v>44375</v>
      </c>
      <c r="G26" s="13">
        <v>68444</v>
      </c>
      <c r="H26" s="13">
        <v>32075</v>
      </c>
      <c r="I26" s="13">
        <v>6810</v>
      </c>
      <c r="J26" s="13">
        <v>23592</v>
      </c>
      <c r="K26" s="11">
        <f t="shared" si="4"/>
        <v>358561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4656</v>
      </c>
      <c r="I27" s="11">
        <v>0</v>
      </c>
      <c r="J27" s="11">
        <v>0</v>
      </c>
      <c r="K27" s="11">
        <f t="shared" si="4"/>
        <v>4656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18102.67</v>
      </c>
      <c r="I35" s="19">
        <v>0</v>
      </c>
      <c r="J35" s="19">
        <v>0</v>
      </c>
      <c r="K35" s="23">
        <f>SUM(B35:J35)</f>
        <v>18102.67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1591805.0399999998</v>
      </c>
      <c r="C47" s="22">
        <f aca="true" t="shared" si="12" ref="C47:H47">+C48+C57</f>
        <v>2172645.53</v>
      </c>
      <c r="D47" s="22">
        <f t="shared" si="12"/>
        <v>2659633</v>
      </c>
      <c r="E47" s="22">
        <f t="shared" si="12"/>
        <v>1478080.56</v>
      </c>
      <c r="F47" s="22">
        <f t="shared" si="12"/>
        <v>1984926.4</v>
      </c>
      <c r="G47" s="22">
        <f t="shared" si="12"/>
        <v>2851157.6</v>
      </c>
      <c r="H47" s="22">
        <f t="shared" si="12"/>
        <v>1459632.83</v>
      </c>
      <c r="I47" s="22">
        <f>+I48+I57</f>
        <v>554016.38</v>
      </c>
      <c r="J47" s="22">
        <f>+J48+J57</f>
        <v>921526.3300000001</v>
      </c>
      <c r="K47" s="22">
        <f>SUM(B47:J47)</f>
        <v>15673423.67</v>
      </c>
    </row>
    <row r="48" spans="1:11" ht="17.25" customHeight="1">
      <c r="A48" s="16" t="s">
        <v>113</v>
      </c>
      <c r="B48" s="23">
        <f>SUM(B49:B56)</f>
        <v>1573108.8699999999</v>
      </c>
      <c r="C48" s="23">
        <f aca="true" t="shared" si="13" ref="C48:J48">SUM(C49:C56)</f>
        <v>2149165.52</v>
      </c>
      <c r="D48" s="23">
        <f t="shared" si="13"/>
        <v>2634178.19</v>
      </c>
      <c r="E48" s="23">
        <f t="shared" si="13"/>
        <v>1455695.03</v>
      </c>
      <c r="F48" s="23">
        <f t="shared" si="13"/>
        <v>1961309.4</v>
      </c>
      <c r="G48" s="23">
        <f t="shared" si="13"/>
        <v>2821542.15</v>
      </c>
      <c r="H48" s="23">
        <f t="shared" si="13"/>
        <v>1439562.47</v>
      </c>
      <c r="I48" s="23">
        <f t="shared" si="13"/>
        <v>554016.38</v>
      </c>
      <c r="J48" s="23">
        <f t="shared" si="13"/>
        <v>907525.4400000001</v>
      </c>
      <c r="K48" s="23">
        <f aca="true" t="shared" si="14" ref="K48:K57">SUM(B48:J48)</f>
        <v>15496103.450000001</v>
      </c>
    </row>
    <row r="49" spans="1:11" ht="17.25" customHeight="1">
      <c r="A49" s="34" t="s">
        <v>44</v>
      </c>
      <c r="B49" s="23">
        <f aca="true" t="shared" si="15" ref="B49:H49">ROUND(B30*B7,2)</f>
        <v>1571732.54</v>
      </c>
      <c r="C49" s="23">
        <f t="shared" si="15"/>
        <v>2142014.59</v>
      </c>
      <c r="D49" s="23">
        <f t="shared" si="15"/>
        <v>2631552.22</v>
      </c>
      <c r="E49" s="23">
        <f t="shared" si="15"/>
        <v>1454488.05</v>
      </c>
      <c r="F49" s="23">
        <f t="shared" si="15"/>
        <v>1959153.91</v>
      </c>
      <c r="G49" s="23">
        <f t="shared" si="15"/>
        <v>2818534.63</v>
      </c>
      <c r="H49" s="23">
        <f t="shared" si="15"/>
        <v>1420036.67</v>
      </c>
      <c r="I49" s="23">
        <f>ROUND(I30*I7,2)</f>
        <v>552950.66</v>
      </c>
      <c r="J49" s="23">
        <f>ROUND(J30*J7,2)</f>
        <v>905308.4</v>
      </c>
      <c r="K49" s="23">
        <f t="shared" si="14"/>
        <v>15455771.669999998</v>
      </c>
    </row>
    <row r="50" spans="1:11" ht="17.25" customHeight="1">
      <c r="A50" s="34" t="s">
        <v>45</v>
      </c>
      <c r="B50" s="19">
        <v>0</v>
      </c>
      <c r="C50" s="23">
        <f>ROUND(C31*C7,2)</f>
        <v>4761.23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4761.23</v>
      </c>
    </row>
    <row r="51" spans="1:11" ht="17.25" customHeight="1">
      <c r="A51" s="66" t="s">
        <v>106</v>
      </c>
      <c r="B51" s="67">
        <f aca="true" t="shared" si="16" ref="B51:H51">ROUND(B32*B7,2)</f>
        <v>-2715.35</v>
      </c>
      <c r="C51" s="67">
        <f t="shared" si="16"/>
        <v>-3384.02</v>
      </c>
      <c r="D51" s="67">
        <f t="shared" si="16"/>
        <v>-3759.79</v>
      </c>
      <c r="E51" s="67">
        <f t="shared" si="16"/>
        <v>-2238.42</v>
      </c>
      <c r="F51" s="67">
        <f t="shared" si="16"/>
        <v>-3126.03</v>
      </c>
      <c r="G51" s="67">
        <f t="shared" si="16"/>
        <v>-4422.56</v>
      </c>
      <c r="H51" s="67">
        <f t="shared" si="16"/>
        <v>-2291.91</v>
      </c>
      <c r="I51" s="19">
        <v>0</v>
      </c>
      <c r="J51" s="19">
        <v>0</v>
      </c>
      <c r="K51" s="67">
        <f>SUM(B51:J51)</f>
        <v>-21938.08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18102.67</v>
      </c>
      <c r="I53" s="31">
        <f>+I35</f>
        <v>0</v>
      </c>
      <c r="J53" s="31">
        <f>+J35</f>
        <v>0</v>
      </c>
      <c r="K53" s="23">
        <f t="shared" si="14"/>
        <v>18102.67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-275840.08</v>
      </c>
      <c r="C61" s="35">
        <f t="shared" si="17"/>
        <v>-253807.97999999998</v>
      </c>
      <c r="D61" s="35">
        <f t="shared" si="17"/>
        <v>-278202.84</v>
      </c>
      <c r="E61" s="35">
        <f t="shared" si="17"/>
        <v>-322942.08999999997</v>
      </c>
      <c r="F61" s="35">
        <f t="shared" si="17"/>
        <v>-313290.12</v>
      </c>
      <c r="G61" s="35">
        <f t="shared" si="17"/>
        <v>-346179.4</v>
      </c>
      <c r="H61" s="35">
        <f t="shared" si="17"/>
        <v>-201047.25</v>
      </c>
      <c r="I61" s="35">
        <f t="shared" si="17"/>
        <v>-104283.29000000001</v>
      </c>
      <c r="J61" s="35">
        <f t="shared" si="17"/>
        <v>-91116.22</v>
      </c>
      <c r="K61" s="35">
        <f>SUM(B61:J61)</f>
        <v>-2186709.2700000005</v>
      </c>
    </row>
    <row r="62" spans="1:11" ht="18.75" customHeight="1">
      <c r="A62" s="16" t="s">
        <v>75</v>
      </c>
      <c r="B62" s="35">
        <f aca="true" t="shared" si="18" ref="B62:J62">B63+B64+B65+B66+B67+B68</f>
        <v>-261329.13</v>
      </c>
      <c r="C62" s="35">
        <f t="shared" si="18"/>
        <v>-232666.31999999998</v>
      </c>
      <c r="D62" s="35">
        <f t="shared" si="18"/>
        <v>-256215.25</v>
      </c>
      <c r="E62" s="35">
        <f t="shared" si="18"/>
        <v>-308977.32999999996</v>
      </c>
      <c r="F62" s="35">
        <f t="shared" si="18"/>
        <v>-293718.99</v>
      </c>
      <c r="G62" s="35">
        <f t="shared" si="18"/>
        <v>-316430.04000000004</v>
      </c>
      <c r="H62" s="35">
        <f t="shared" si="18"/>
        <v>-186728.2</v>
      </c>
      <c r="I62" s="35">
        <f t="shared" si="18"/>
        <v>-36974</v>
      </c>
      <c r="J62" s="35">
        <f t="shared" si="18"/>
        <v>-80738.6</v>
      </c>
      <c r="K62" s="35">
        <f aca="true" t="shared" si="19" ref="K62:K91">SUM(B62:J62)</f>
        <v>-1973777.8599999999</v>
      </c>
    </row>
    <row r="63" spans="1:11" ht="18.75" customHeight="1">
      <c r="A63" s="12" t="s">
        <v>76</v>
      </c>
      <c r="B63" s="35">
        <f>-ROUND(B9*$D$3,2)</f>
        <v>-168963.2</v>
      </c>
      <c r="C63" s="35">
        <f aca="true" t="shared" si="20" ref="C63:J63">-ROUND(C9*$D$3,2)</f>
        <v>-226977.8</v>
      </c>
      <c r="D63" s="35">
        <f t="shared" si="20"/>
        <v>-223930.2</v>
      </c>
      <c r="E63" s="35">
        <f t="shared" si="20"/>
        <v>-149913.8</v>
      </c>
      <c r="F63" s="35">
        <f t="shared" si="20"/>
        <v>-171433.2</v>
      </c>
      <c r="G63" s="35">
        <f t="shared" si="20"/>
        <v>-217033.2</v>
      </c>
      <c r="H63" s="35">
        <f t="shared" si="20"/>
        <v>-186728.2</v>
      </c>
      <c r="I63" s="35">
        <f t="shared" si="20"/>
        <v>-36974</v>
      </c>
      <c r="J63" s="35">
        <f t="shared" si="20"/>
        <v>-80738.6</v>
      </c>
      <c r="K63" s="35">
        <f t="shared" si="19"/>
        <v>-1462692.2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-866.4</v>
      </c>
      <c r="C65" s="35">
        <v>-486.4</v>
      </c>
      <c r="D65" s="35">
        <v>-209</v>
      </c>
      <c r="E65" s="35">
        <v>-874</v>
      </c>
      <c r="F65" s="35">
        <v>-623.2</v>
      </c>
      <c r="G65" s="35">
        <v>-471.2</v>
      </c>
      <c r="H65" s="19">
        <v>0</v>
      </c>
      <c r="I65" s="19">
        <v>0</v>
      </c>
      <c r="J65" s="19">
        <v>0</v>
      </c>
      <c r="K65" s="35">
        <f t="shared" si="19"/>
        <v>-3530.2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-91499.53</v>
      </c>
      <c r="C67" s="35">
        <v>-5202.12</v>
      </c>
      <c r="D67" s="35">
        <v>-32076.05</v>
      </c>
      <c r="E67" s="35">
        <v>-158189.53</v>
      </c>
      <c r="F67" s="35">
        <v>-121662.59</v>
      </c>
      <c r="G67" s="35">
        <v>-98925.64</v>
      </c>
      <c r="H67" s="19">
        <v>0</v>
      </c>
      <c r="I67" s="19">
        <v>0</v>
      </c>
      <c r="J67" s="19">
        <v>0</v>
      </c>
      <c r="K67" s="35">
        <f t="shared" si="19"/>
        <v>-507555.45999999996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1315964.9599999997</v>
      </c>
      <c r="C104" s="24">
        <f t="shared" si="22"/>
        <v>1918837.55</v>
      </c>
      <c r="D104" s="24">
        <f t="shared" si="22"/>
        <v>2381430.16</v>
      </c>
      <c r="E104" s="24">
        <f t="shared" si="22"/>
        <v>1155138.4700000002</v>
      </c>
      <c r="F104" s="24">
        <f t="shared" si="22"/>
        <v>1671636.28</v>
      </c>
      <c r="G104" s="24">
        <f t="shared" si="22"/>
        <v>2504978.2</v>
      </c>
      <c r="H104" s="24">
        <f t="shared" si="22"/>
        <v>1258585.58</v>
      </c>
      <c r="I104" s="24">
        <f>+I105+I106</f>
        <v>449733.08999999997</v>
      </c>
      <c r="J104" s="24">
        <f>+J105+J106</f>
        <v>830410.1100000001</v>
      </c>
      <c r="K104" s="48">
        <f>SUM(B104:J104)</f>
        <v>13486714.4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1297268.7899999998</v>
      </c>
      <c r="C105" s="24">
        <f t="shared" si="23"/>
        <v>1895357.54</v>
      </c>
      <c r="D105" s="24">
        <f t="shared" si="23"/>
        <v>2355975.35</v>
      </c>
      <c r="E105" s="24">
        <f t="shared" si="23"/>
        <v>1132752.9400000002</v>
      </c>
      <c r="F105" s="24">
        <f t="shared" si="23"/>
        <v>1648019.28</v>
      </c>
      <c r="G105" s="24">
        <f t="shared" si="23"/>
        <v>2475362.75</v>
      </c>
      <c r="H105" s="24">
        <f t="shared" si="23"/>
        <v>1238515.22</v>
      </c>
      <c r="I105" s="24">
        <f t="shared" si="23"/>
        <v>449733.08999999997</v>
      </c>
      <c r="J105" s="24">
        <f t="shared" si="23"/>
        <v>816409.2200000001</v>
      </c>
      <c r="K105" s="48">
        <f>SUM(B105:J105)</f>
        <v>13309394.180000002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13486714.389999999</v>
      </c>
      <c r="L112" s="54"/>
    </row>
    <row r="113" spans="1:11" ht="18.75" customHeight="1">
      <c r="A113" s="26" t="s">
        <v>71</v>
      </c>
      <c r="B113" s="27">
        <v>163585.59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163585.59</v>
      </c>
    </row>
    <row r="114" spans="1:11" ht="18.75" customHeight="1">
      <c r="A114" s="26" t="s">
        <v>72</v>
      </c>
      <c r="B114" s="27">
        <v>1152379.37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1152379.37</v>
      </c>
    </row>
    <row r="115" spans="1:11" ht="18.75" customHeight="1">
      <c r="A115" s="26" t="s">
        <v>73</v>
      </c>
      <c r="B115" s="40">
        <v>0</v>
      </c>
      <c r="C115" s="27">
        <f>+C104</f>
        <v>1918837.55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1918837.55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2381430.16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2381430.16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1155138.4700000002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1155138.4700000002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343315.56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343315.56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635123.63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635123.63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78815.5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78815.5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614381.59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614381.59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747026.57</v>
      </c>
      <c r="H122" s="40">
        <v>0</v>
      </c>
      <c r="I122" s="40">
        <v>0</v>
      </c>
      <c r="J122" s="40">
        <v>0</v>
      </c>
      <c r="K122" s="41">
        <f t="shared" si="25"/>
        <v>747026.57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58795.86</v>
      </c>
      <c r="H123" s="40">
        <v>0</v>
      </c>
      <c r="I123" s="40">
        <v>0</v>
      </c>
      <c r="J123" s="40">
        <v>0</v>
      </c>
      <c r="K123" s="41">
        <f t="shared" si="25"/>
        <v>58795.86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366506.66</v>
      </c>
      <c r="H124" s="40">
        <v>0</v>
      </c>
      <c r="I124" s="40">
        <v>0</v>
      </c>
      <c r="J124" s="40">
        <v>0</v>
      </c>
      <c r="K124" s="41">
        <f t="shared" si="25"/>
        <v>366506.66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354135.83</v>
      </c>
      <c r="H125" s="40">
        <v>0</v>
      </c>
      <c r="I125" s="40">
        <v>0</v>
      </c>
      <c r="J125" s="40">
        <v>0</v>
      </c>
      <c r="K125" s="41">
        <f t="shared" si="25"/>
        <v>354135.83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978513.27</v>
      </c>
      <c r="H126" s="40">
        <v>0</v>
      </c>
      <c r="I126" s="40">
        <v>0</v>
      </c>
      <c r="J126" s="40">
        <v>0</v>
      </c>
      <c r="K126" s="41">
        <f t="shared" si="25"/>
        <v>978513.27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451018.61</v>
      </c>
      <c r="I127" s="40">
        <v>0</v>
      </c>
      <c r="J127" s="40">
        <v>0</v>
      </c>
      <c r="K127" s="41">
        <f t="shared" si="25"/>
        <v>451018.61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807566.98</v>
      </c>
      <c r="I128" s="40">
        <v>0</v>
      </c>
      <c r="J128" s="40">
        <v>0</v>
      </c>
      <c r="K128" s="41">
        <f t="shared" si="25"/>
        <v>807566.98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449733.09</v>
      </c>
      <c r="J129" s="40">
        <v>0</v>
      </c>
      <c r="K129" s="41">
        <f t="shared" si="25"/>
        <v>449733.09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830410.1</v>
      </c>
      <c r="K130" s="44">
        <f t="shared" si="25"/>
        <v>830410.1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0.010000000125728548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2017-01-05T18:49:34Z</dcterms:modified>
  <cp:category/>
  <cp:version/>
  <cp:contentType/>
  <cp:contentStatus/>
</cp:coreProperties>
</file>