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<sst xmlns="http://schemas.openxmlformats.org/spreadsheetml/2006/main" count="134" uniqueCount="134">
  <si>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</si>
  <si>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</si>
  <si>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</si>
  <si>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</si>
  <si>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</si>
  <si>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</si>
  <si>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</si>
  <si>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</si>
  <si>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</si>
  <si>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</si>
  <si>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</si>
  <si>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</si>
  <si>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</si>
  <si>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</si>
  <si>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</si>
  <si>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</si>
  <si>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</si>
  <si>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</si>
  <si>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</si>
  <si>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</si>
  <si>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</si>
  <si>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</si>
  <si>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</si>
  <si>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</si>
  <si>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</si>
  <si>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</si>
  <si>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</si>
  <si>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</si>
  <si>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</si>
  <si>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</si>
  <si>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</si>
  <si>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</si>
  <si>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</si>
  <si>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</si>
  <si>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</si>
  <si>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</si>
  <si>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</si>
  <si>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</si>
  <si>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</si>
  <si>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</si>
  <si>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</si>
  <si>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</si>
  <si>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</si>
  <si>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</si>
  <si>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</si>
  <si>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</si>
  <si>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</si>
  <si>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</si>
  <si>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</si>
  <si>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</si>
  <si>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</si>
  <si>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</si>
  <si>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</si>
  <si>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</si>
  <si>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</si>
  <si>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</si>
  <si>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</si>
  <si>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</si>
  <si>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</si>
  <si>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</si>
  <si>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</si>
  <si>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</si>
  <si>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</si>
  <si>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</si>
  <si>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</si>
  <si>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</si>
  <si>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</si>
  <si>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</si>
  <si>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</si>
  <si>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</si>
  <si>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</si>
  <si>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</si>
  <si>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</si>
  <si>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</si>
  <si>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</si>
  <si>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</si>
  <si>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</si>
  <si>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</si>
  <si>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</si>
  <si>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</si>
  <si>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</si>
  <si>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</si>
  <si>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</si>
  <si>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</si>
  <si>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</si>
  <si>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</si>
  <si>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</si>
  <si>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</si>
  <si>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</si>
  <si>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</si>
  <si>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</si>
  <si>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</si>
  <si>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</si>
  <si>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</si>
  <si>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</si>
  <si>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</si>
  <si>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</si>
  <si>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</si>
  <si>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</si>
  <si>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</si>
  <si>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</si>
  <si>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</si>
  <si>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</si>
  <si>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</si>
  <si>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</si>
  <si>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</si>
  <si>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</si>
  <si>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</si>
  <si>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</si>
  <si>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</si>
  <si>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</si>
  <si>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</si>
  <si>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</si>
  <si>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</si>
  <si>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</si>
  <si>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</si>
  <si>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</si>
  <si>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</si>
  <si>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</si>
  <si>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</si>
  <si>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</si>
  <si>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</si>
  <si>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</si>
  <si>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</si>
  <si>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</si>
  <si>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</si>
  <si>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</si>
  <si>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</si>
  <si>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</si>
  <si>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</si>
  <si>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</si>
  <si>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</si>
  <si>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</si>
  <si>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11/12/16 - VENCIMENTO 23/12/16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</si>
</sst>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1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193558</v>
      </c>
      <c r="C7" s="9">
        <f t="shared" si="0"/>
        <v>262237</v>
      </c>
      <c r="D7" s="9">
        <f t="shared" si="0"/>
        <v>286451</v>
      </c>
      <c r="E7" s="9">
        <f t="shared" si="0"/>
        <v>157862</v>
      </c>
      <c r="F7" s="9">
        <f t="shared" si="0"/>
        <v>264614</v>
      </c>
      <c r="G7" s="9">
        <f t="shared" si="0"/>
        <v>419914</v>
      </c>
      <c r="H7" s="9">
        <f t="shared" si="0"/>
        <v>150592</v>
      </c>
      <c r="I7" s="9">
        <f t="shared" si="0"/>
        <v>31373</v>
      </c>
      <c r="J7" s="9">
        <f t="shared" si="0"/>
        <v>131159</v>
      </c>
      <c r="K7" s="9">
        <f t="shared" si="0"/>
        <v>1897760</v>
      </c>
      <c r="L7" s="52"/>
    </row>
    <row r="8" spans="1:11" ht="17.25" customHeight="1">
      <c r="A8" s="10" t="s">
        <v>99</v>
      </c>
      <c r="B8" s="11">
        <f>B9+B12+B16</f>
        <v>94865</v>
      </c>
      <c r="C8" s="11">
        <f aca="true" t="shared" si="1" ref="C8:J8">C9+C12+C16</f>
        <v>134521</v>
      </c>
      <c r="D8" s="11">
        <f t="shared" si="1"/>
        <v>138801</v>
      </c>
      <c r="E8" s="11">
        <f t="shared" si="1"/>
        <v>80979</v>
      </c>
      <c r="F8" s="11">
        <f t="shared" si="1"/>
        <v>128372</v>
      </c>
      <c r="G8" s="11">
        <f t="shared" si="1"/>
        <v>208911</v>
      </c>
      <c r="H8" s="11">
        <f t="shared" si="1"/>
        <v>83694</v>
      </c>
      <c r="I8" s="11">
        <f t="shared" si="1"/>
        <v>14552</v>
      </c>
      <c r="J8" s="11">
        <f t="shared" si="1"/>
        <v>63853</v>
      </c>
      <c r="K8" s="11">
        <f>SUM(B8:J8)</f>
        <v>948548</v>
      </c>
    </row>
    <row r="9" spans="1:11" ht="17.25" customHeight="1">
      <c r="A9" s="15" t="s">
        <v>17</v>
      </c>
      <c r="B9" s="13">
        <f>+B10+B11</f>
        <v>17860</v>
      </c>
      <c r="C9" s="13">
        <f aca="true" t="shared" si="2" ref="C9:J9">+C10+C11</f>
        <v>28437</v>
      </c>
      <c r="D9" s="13">
        <f t="shared" si="2"/>
        <v>27658</v>
      </c>
      <c r="E9" s="13">
        <f t="shared" si="2"/>
        <v>15864</v>
      </c>
      <c r="F9" s="13">
        <f t="shared" si="2"/>
        <v>21011</v>
      </c>
      <c r="G9" s="13">
        <f t="shared" si="2"/>
        <v>24588</v>
      </c>
      <c r="H9" s="13">
        <f t="shared" si="2"/>
        <v>16834</v>
      </c>
      <c r="I9" s="13">
        <f t="shared" si="2"/>
        <v>3583</v>
      </c>
      <c r="J9" s="13">
        <f t="shared" si="2"/>
        <v>11885</v>
      </c>
      <c r="K9" s="11">
        <f>SUM(B9:J9)</f>
        <v>167720</v>
      </c>
    </row>
    <row r="10" spans="1:11" ht="17.25" customHeight="1">
      <c r="A10" s="29" t="s">
        <v>18</v>
      </c>
      <c r="B10" s="13">
        <v>17860</v>
      </c>
      <c r="C10" s="13">
        <v>28437</v>
      </c>
      <c r="D10" s="13">
        <v>27658</v>
      </c>
      <c r="E10" s="13">
        <v>15864</v>
      </c>
      <c r="F10" s="13">
        <v>21011</v>
      </c>
      <c r="G10" s="13">
        <v>24588</v>
      </c>
      <c r="H10" s="13">
        <v>16834</v>
      </c>
      <c r="I10" s="13">
        <v>3583</v>
      </c>
      <c r="J10" s="13">
        <v>11885</v>
      </c>
      <c r="K10" s="11">
        <f>SUM(B10:J10)</f>
        <v>167720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61339</v>
      </c>
      <c r="C12" s="17">
        <f t="shared" si="3"/>
        <v>86507</v>
      </c>
      <c r="D12" s="17">
        <f t="shared" si="3"/>
        <v>90232</v>
      </c>
      <c r="E12" s="17">
        <f t="shared" si="3"/>
        <v>53173</v>
      </c>
      <c r="F12" s="17">
        <f t="shared" si="3"/>
        <v>83467</v>
      </c>
      <c r="G12" s="17">
        <f t="shared" si="3"/>
        <v>140963</v>
      </c>
      <c r="H12" s="17">
        <f t="shared" si="3"/>
        <v>54773</v>
      </c>
      <c r="I12" s="17">
        <f t="shared" si="3"/>
        <v>8728</v>
      </c>
      <c r="J12" s="17">
        <f t="shared" si="3"/>
        <v>41938</v>
      </c>
      <c r="K12" s="11">
        <f aca="true" t="shared" si="4" ref="K12:K27">SUM(B12:J12)</f>
        <v>621120</v>
      </c>
    </row>
    <row r="13" spans="1:13" ht="17.25" customHeight="1">
      <c r="A13" s="14" t="s">
        <v>20</v>
      </c>
      <c r="B13" s="13">
        <v>28799</v>
      </c>
      <c r="C13" s="13">
        <v>44169</v>
      </c>
      <c r="D13" s="13">
        <v>46280</v>
      </c>
      <c r="E13" s="13">
        <v>27769</v>
      </c>
      <c r="F13" s="13">
        <v>39216</v>
      </c>
      <c r="G13" s="13">
        <v>61782</v>
      </c>
      <c r="H13" s="13">
        <v>23757</v>
      </c>
      <c r="I13" s="13">
        <v>4815</v>
      </c>
      <c r="J13" s="13">
        <v>21964</v>
      </c>
      <c r="K13" s="11">
        <f t="shared" si="4"/>
        <v>298551</v>
      </c>
      <c r="L13" s="52"/>
      <c r="M13" s="53"/>
    </row>
    <row r="14" spans="1:12" ht="17.25" customHeight="1">
      <c r="A14" s="14" t="s">
        <v>21</v>
      </c>
      <c r="B14" s="13">
        <v>30957</v>
      </c>
      <c r="C14" s="13">
        <v>39869</v>
      </c>
      <c r="D14" s="13">
        <v>42116</v>
      </c>
      <c r="E14" s="13">
        <v>23916</v>
      </c>
      <c r="F14" s="13">
        <v>42491</v>
      </c>
      <c r="G14" s="13">
        <v>76573</v>
      </c>
      <c r="H14" s="13">
        <v>28883</v>
      </c>
      <c r="I14" s="13">
        <v>3662</v>
      </c>
      <c r="J14" s="13">
        <v>19243</v>
      </c>
      <c r="K14" s="11">
        <f t="shared" si="4"/>
        <v>307710</v>
      </c>
      <c r="L14" s="52"/>
    </row>
    <row r="15" spans="1:11" ht="17.25" customHeight="1">
      <c r="A15" s="14" t="s">
        <v>22</v>
      </c>
      <c r="B15" s="13">
        <v>1583</v>
      </c>
      <c r="C15" s="13">
        <v>2469</v>
      </c>
      <c r="D15" s="13">
        <v>1836</v>
      </c>
      <c r="E15" s="13">
        <v>1488</v>
      </c>
      <c r="F15" s="13">
        <v>1760</v>
      </c>
      <c r="G15" s="13">
        <v>2608</v>
      </c>
      <c r="H15" s="13">
        <v>2133</v>
      </c>
      <c r="I15" s="13">
        <v>251</v>
      </c>
      <c r="J15" s="13">
        <v>731</v>
      </c>
      <c r="K15" s="11">
        <f t="shared" si="4"/>
        <v>14859</v>
      </c>
    </row>
    <row r="16" spans="1:11" ht="17.25" customHeight="1">
      <c r="A16" s="15" t="s">
        <v>95</v>
      </c>
      <c r="B16" s="13">
        <f>B17+B18+B19</f>
        <v>15666</v>
      </c>
      <c r="C16" s="13">
        <f aca="true" t="shared" si="5" ref="C16:J16">C17+C18+C19</f>
        <v>19577</v>
      </c>
      <c r="D16" s="13">
        <f t="shared" si="5"/>
        <v>20911</v>
      </c>
      <c r="E16" s="13">
        <f t="shared" si="5"/>
        <v>11942</v>
      </c>
      <c r="F16" s="13">
        <f t="shared" si="5"/>
        <v>23894</v>
      </c>
      <c r="G16" s="13">
        <f t="shared" si="5"/>
        <v>43360</v>
      </c>
      <c r="H16" s="13">
        <f t="shared" si="5"/>
        <v>12087</v>
      </c>
      <c r="I16" s="13">
        <f t="shared" si="5"/>
        <v>2241</v>
      </c>
      <c r="J16" s="13">
        <f t="shared" si="5"/>
        <v>10030</v>
      </c>
      <c r="K16" s="11">
        <f t="shared" si="4"/>
        <v>159708</v>
      </c>
    </row>
    <row r="17" spans="1:11" ht="17.25" customHeight="1">
      <c r="A17" s="14" t="s">
        <v>96</v>
      </c>
      <c r="B17" s="13">
        <v>8093</v>
      </c>
      <c r="C17" s="13">
        <v>10749</v>
      </c>
      <c r="D17" s="13">
        <v>10917</v>
      </c>
      <c r="E17" s="13">
        <v>6468</v>
      </c>
      <c r="F17" s="13">
        <v>12346</v>
      </c>
      <c r="G17" s="13">
        <v>19171</v>
      </c>
      <c r="H17" s="13">
        <v>5958</v>
      </c>
      <c r="I17" s="13">
        <v>1332</v>
      </c>
      <c r="J17" s="13">
        <v>4996</v>
      </c>
      <c r="K17" s="11">
        <f t="shared" si="4"/>
        <v>80030</v>
      </c>
    </row>
    <row r="18" spans="1:11" ht="17.25" customHeight="1">
      <c r="A18" s="14" t="s">
        <v>97</v>
      </c>
      <c r="B18" s="13">
        <v>7305</v>
      </c>
      <c r="C18" s="13">
        <v>8408</v>
      </c>
      <c r="D18" s="13">
        <v>9741</v>
      </c>
      <c r="E18" s="13">
        <v>5220</v>
      </c>
      <c r="F18" s="13">
        <v>11271</v>
      </c>
      <c r="G18" s="13">
        <v>23795</v>
      </c>
      <c r="H18" s="13">
        <v>5828</v>
      </c>
      <c r="I18" s="13">
        <v>885</v>
      </c>
      <c r="J18" s="13">
        <v>4909</v>
      </c>
      <c r="K18" s="11">
        <f t="shared" si="4"/>
        <v>77362</v>
      </c>
    </row>
    <row r="19" spans="1:11" ht="17.25" customHeight="1">
      <c r="A19" s="14" t="s">
        <v>98</v>
      </c>
      <c r="B19" s="13">
        <v>268</v>
      </c>
      <c r="C19" s="13">
        <v>420</v>
      </c>
      <c r="D19" s="13">
        <v>253</v>
      </c>
      <c r="E19" s="13">
        <v>254</v>
      </c>
      <c r="F19" s="13">
        <v>277</v>
      </c>
      <c r="G19" s="13">
        <v>394</v>
      </c>
      <c r="H19" s="13">
        <v>301</v>
      </c>
      <c r="I19" s="13">
        <v>24</v>
      </c>
      <c r="J19" s="13">
        <v>125</v>
      </c>
      <c r="K19" s="11">
        <f t="shared" si="4"/>
        <v>2316</v>
      </c>
    </row>
    <row r="20" spans="1:11" ht="17.25" customHeight="1">
      <c r="A20" s="16" t="s">
        <v>23</v>
      </c>
      <c r="B20" s="11">
        <f>+B21+B22+B23</f>
        <v>48219</v>
      </c>
      <c r="C20" s="11">
        <f aca="true" t="shared" si="6" ref="C20:J20">+C21+C22+C23</f>
        <v>56423</v>
      </c>
      <c r="D20" s="11">
        <f t="shared" si="6"/>
        <v>68681</v>
      </c>
      <c r="E20" s="11">
        <f t="shared" si="6"/>
        <v>35183</v>
      </c>
      <c r="F20" s="11">
        <f t="shared" si="6"/>
        <v>73439</v>
      </c>
      <c r="G20" s="11">
        <f t="shared" si="6"/>
        <v>127005</v>
      </c>
      <c r="H20" s="11">
        <f t="shared" si="6"/>
        <v>34877</v>
      </c>
      <c r="I20" s="11">
        <f t="shared" si="6"/>
        <v>7496</v>
      </c>
      <c r="J20" s="11">
        <f t="shared" si="6"/>
        <v>28186</v>
      </c>
      <c r="K20" s="11">
        <f t="shared" si="4"/>
        <v>479509</v>
      </c>
    </row>
    <row r="21" spans="1:12" ht="17.25" customHeight="1">
      <c r="A21" s="12" t="s">
        <v>24</v>
      </c>
      <c r="B21" s="13">
        <v>26607</v>
      </c>
      <c r="C21" s="13">
        <v>34580</v>
      </c>
      <c r="D21" s="13">
        <v>42497</v>
      </c>
      <c r="E21" s="13">
        <v>21665</v>
      </c>
      <c r="F21" s="13">
        <v>40446</v>
      </c>
      <c r="G21" s="13">
        <v>62539</v>
      </c>
      <c r="H21" s="13">
        <v>19156</v>
      </c>
      <c r="I21" s="13">
        <v>4894</v>
      </c>
      <c r="J21" s="13">
        <v>16789</v>
      </c>
      <c r="K21" s="11">
        <f t="shared" si="4"/>
        <v>269173</v>
      </c>
      <c r="L21" s="52"/>
    </row>
    <row r="22" spans="1:12" ht="17.25" customHeight="1">
      <c r="A22" s="12" t="s">
        <v>25</v>
      </c>
      <c r="B22" s="13">
        <v>20863</v>
      </c>
      <c r="C22" s="13">
        <v>20919</v>
      </c>
      <c r="D22" s="13">
        <v>25327</v>
      </c>
      <c r="E22" s="13">
        <v>12945</v>
      </c>
      <c r="F22" s="13">
        <v>32124</v>
      </c>
      <c r="G22" s="13">
        <v>63044</v>
      </c>
      <c r="H22" s="13">
        <v>15049</v>
      </c>
      <c r="I22" s="13">
        <v>2492</v>
      </c>
      <c r="J22" s="13">
        <v>11087</v>
      </c>
      <c r="K22" s="11">
        <f t="shared" si="4"/>
        <v>203850</v>
      </c>
      <c r="L22" s="52"/>
    </row>
    <row r="23" spans="1:11" ht="17.25" customHeight="1">
      <c r="A23" s="12" t="s">
        <v>26</v>
      </c>
      <c r="B23" s="13">
        <v>749</v>
      </c>
      <c r="C23" s="13">
        <v>924</v>
      </c>
      <c r="D23" s="13">
        <v>857</v>
      </c>
      <c r="E23" s="13">
        <v>573</v>
      </c>
      <c r="F23" s="13">
        <v>869</v>
      </c>
      <c r="G23" s="13">
        <v>1422</v>
      </c>
      <c r="H23" s="13">
        <v>672</v>
      </c>
      <c r="I23" s="13">
        <v>110</v>
      </c>
      <c r="J23" s="13">
        <v>310</v>
      </c>
      <c r="K23" s="11">
        <f t="shared" si="4"/>
        <v>6486</v>
      </c>
    </row>
    <row r="24" spans="1:11" ht="17.25" customHeight="1">
      <c r="A24" s="16" t="s">
        <v>27</v>
      </c>
      <c r="B24" s="13">
        <f>+B25+B26</f>
        <v>50474</v>
      </c>
      <c r="C24" s="13">
        <f aca="true" t="shared" si="7" ref="C24:J24">+C25+C26</f>
        <v>71293</v>
      </c>
      <c r="D24" s="13">
        <f t="shared" si="7"/>
        <v>78969</v>
      </c>
      <c r="E24" s="13">
        <f t="shared" si="7"/>
        <v>41700</v>
      </c>
      <c r="F24" s="13">
        <f t="shared" si="7"/>
        <v>62803</v>
      </c>
      <c r="G24" s="13">
        <f t="shared" si="7"/>
        <v>83998</v>
      </c>
      <c r="H24" s="13">
        <f t="shared" si="7"/>
        <v>31093</v>
      </c>
      <c r="I24" s="13">
        <f t="shared" si="7"/>
        <v>9325</v>
      </c>
      <c r="J24" s="13">
        <f t="shared" si="7"/>
        <v>39120</v>
      </c>
      <c r="K24" s="11">
        <f t="shared" si="4"/>
        <v>468775</v>
      </c>
    </row>
    <row r="25" spans="1:12" ht="17.25" customHeight="1">
      <c r="A25" s="12" t="s">
        <v>131</v>
      </c>
      <c r="B25" s="13">
        <v>25644</v>
      </c>
      <c r="C25" s="13">
        <v>38010</v>
      </c>
      <c r="D25" s="13">
        <v>46068</v>
      </c>
      <c r="E25" s="13">
        <v>23960</v>
      </c>
      <c r="F25" s="13">
        <v>32622</v>
      </c>
      <c r="G25" s="13">
        <v>41846</v>
      </c>
      <c r="H25" s="13">
        <v>15952</v>
      </c>
      <c r="I25" s="13">
        <v>6200</v>
      </c>
      <c r="J25" s="13">
        <v>21668</v>
      </c>
      <c r="K25" s="11">
        <f t="shared" si="4"/>
        <v>251970</v>
      </c>
      <c r="L25" s="52"/>
    </row>
    <row r="26" spans="1:12" ht="17.25" customHeight="1">
      <c r="A26" s="12" t="s">
        <v>132</v>
      </c>
      <c r="B26" s="13">
        <v>24830</v>
      </c>
      <c r="C26" s="13">
        <v>33283</v>
      </c>
      <c r="D26" s="13">
        <v>32901</v>
      </c>
      <c r="E26" s="13">
        <v>17740</v>
      </c>
      <c r="F26" s="13">
        <v>30181</v>
      </c>
      <c r="G26" s="13">
        <v>42152</v>
      </c>
      <c r="H26" s="13">
        <v>15141</v>
      </c>
      <c r="I26" s="13">
        <v>3125</v>
      </c>
      <c r="J26" s="13">
        <v>17452</v>
      </c>
      <c r="K26" s="11">
        <f t="shared" si="4"/>
        <v>216805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928</v>
      </c>
      <c r="I27" s="11">
        <v>0</v>
      </c>
      <c r="J27" s="11">
        <v>0</v>
      </c>
      <c r="K27" s="11">
        <f t="shared" si="4"/>
        <v>928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28727.85</v>
      </c>
      <c r="I35" s="19">
        <v>0</v>
      </c>
      <c r="J35" s="19">
        <v>0</v>
      </c>
      <c r="K35" s="23">
        <f>SUM(B35:J35)</f>
        <v>28727.85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559640.3200000002</v>
      </c>
      <c r="C47" s="22">
        <f aca="true" t="shared" si="12" ref="C47:H47">+C48+C57</f>
        <v>843130.9600000001</v>
      </c>
      <c r="D47" s="22">
        <f t="shared" si="12"/>
        <v>1032872.2300000001</v>
      </c>
      <c r="E47" s="22">
        <f t="shared" si="12"/>
        <v>494952.52</v>
      </c>
      <c r="F47" s="22">
        <f t="shared" si="12"/>
        <v>807101.8300000001</v>
      </c>
      <c r="G47" s="22">
        <f t="shared" si="12"/>
        <v>1079104.1199999999</v>
      </c>
      <c r="H47" s="22">
        <f t="shared" si="12"/>
        <v>481022.79</v>
      </c>
      <c r="I47" s="22">
        <f>+I48+I57</f>
        <v>159540.15</v>
      </c>
      <c r="J47" s="22">
        <f>+J48+J57</f>
        <v>409393.26</v>
      </c>
      <c r="K47" s="22">
        <f>SUM(B47:J47)</f>
        <v>5866758.180000001</v>
      </c>
    </row>
    <row r="48" spans="1:11" ht="17.25" customHeight="1">
      <c r="A48" s="16" t="s">
        <v>113</v>
      </c>
      <c r="B48" s="23">
        <f>SUM(B49:B56)</f>
        <v>540944.1500000001</v>
      </c>
      <c r="C48" s="23">
        <f aca="true" t="shared" si="13" ref="C48:J48">SUM(C49:C56)</f>
        <v>819650.9500000001</v>
      </c>
      <c r="D48" s="23">
        <f t="shared" si="13"/>
        <v>1007417.42</v>
      </c>
      <c r="E48" s="23">
        <f t="shared" si="13"/>
        <v>472566.99</v>
      </c>
      <c r="F48" s="23">
        <f t="shared" si="13"/>
        <v>783484.8300000001</v>
      </c>
      <c r="G48" s="23">
        <f t="shared" si="13"/>
        <v>1049488.67</v>
      </c>
      <c r="H48" s="23">
        <f t="shared" si="13"/>
        <v>460952.43</v>
      </c>
      <c r="I48" s="23">
        <f t="shared" si="13"/>
        <v>159540.15</v>
      </c>
      <c r="J48" s="23">
        <f t="shared" si="13"/>
        <v>395392.37</v>
      </c>
      <c r="K48" s="23">
        <f aca="true" t="shared" si="14" ref="K48:K57">SUM(B48:J48)</f>
        <v>5689437.96</v>
      </c>
    </row>
    <row r="49" spans="1:11" ht="17.25" customHeight="1">
      <c r="A49" s="34" t="s">
        <v>44</v>
      </c>
      <c r="B49" s="23">
        <f aca="true" t="shared" si="15" ref="B49:H49">ROUND(B30*B7,2)</f>
        <v>537781.55</v>
      </c>
      <c r="C49" s="23">
        <f t="shared" si="15"/>
        <v>813354.28</v>
      </c>
      <c r="D49" s="23">
        <f t="shared" si="15"/>
        <v>1002463.92</v>
      </c>
      <c r="E49" s="23">
        <f t="shared" si="15"/>
        <v>469844.67</v>
      </c>
      <c r="F49" s="23">
        <f t="shared" si="15"/>
        <v>779447</v>
      </c>
      <c r="G49" s="23">
        <f t="shared" si="15"/>
        <v>1043696.25</v>
      </c>
      <c r="H49" s="23">
        <f t="shared" si="15"/>
        <v>429202.26</v>
      </c>
      <c r="I49" s="23">
        <f>ROUND(I30*I7,2)</f>
        <v>158474.43</v>
      </c>
      <c r="J49" s="23">
        <f>ROUND(J30*J7,2)</f>
        <v>393175.33</v>
      </c>
      <c r="K49" s="23">
        <f t="shared" si="14"/>
        <v>5627439.6899999995</v>
      </c>
    </row>
    <row r="50" spans="1:11" ht="17.25" customHeight="1">
      <c r="A50" s="34" t="s">
        <v>45</v>
      </c>
      <c r="B50" s="19">
        <v>0</v>
      </c>
      <c r="C50" s="23">
        <f>ROUND(C31*C7,2)</f>
        <v>1807.91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1807.91</v>
      </c>
    </row>
    <row r="51" spans="1:11" ht="17.25" customHeight="1">
      <c r="A51" s="66" t="s">
        <v>106</v>
      </c>
      <c r="B51" s="67">
        <f aca="true" t="shared" si="16" ref="B51:H51">ROUND(B32*B7,2)</f>
        <v>-929.08</v>
      </c>
      <c r="C51" s="67">
        <f t="shared" si="16"/>
        <v>-1284.96</v>
      </c>
      <c r="D51" s="67">
        <f t="shared" si="16"/>
        <v>-1432.26</v>
      </c>
      <c r="E51" s="67">
        <f t="shared" si="16"/>
        <v>-723.08</v>
      </c>
      <c r="F51" s="67">
        <f t="shared" si="16"/>
        <v>-1243.69</v>
      </c>
      <c r="G51" s="67">
        <f t="shared" si="16"/>
        <v>-1637.66</v>
      </c>
      <c r="H51" s="67">
        <f t="shared" si="16"/>
        <v>-692.72</v>
      </c>
      <c r="I51" s="19">
        <v>0</v>
      </c>
      <c r="J51" s="19">
        <v>0</v>
      </c>
      <c r="K51" s="67">
        <f>SUM(B51:J51)</f>
        <v>-7943.45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28727.85</v>
      </c>
      <c r="I53" s="31">
        <f>+I35</f>
        <v>0</v>
      </c>
      <c r="J53" s="31">
        <f>+J35</f>
        <v>0</v>
      </c>
      <c r="K53" s="23">
        <f t="shared" si="14"/>
        <v>28727.85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-67868</v>
      </c>
      <c r="C61" s="35">
        <f t="shared" si="17"/>
        <v>-108137.02</v>
      </c>
      <c r="D61" s="35">
        <f t="shared" si="17"/>
        <v>-107174.18</v>
      </c>
      <c r="E61" s="35">
        <f t="shared" si="17"/>
        <v>-60283.2</v>
      </c>
      <c r="F61" s="35">
        <f t="shared" si="17"/>
        <v>-80222.45</v>
      </c>
      <c r="G61" s="35">
        <f t="shared" si="17"/>
        <v>-93940.43</v>
      </c>
      <c r="H61" s="35">
        <f t="shared" si="17"/>
        <v>-63969.2</v>
      </c>
      <c r="I61" s="35">
        <f t="shared" si="17"/>
        <v>-15890.88</v>
      </c>
      <c r="J61" s="35">
        <f t="shared" si="17"/>
        <v>-45163</v>
      </c>
      <c r="K61" s="35">
        <f>SUM(B61:J61)</f>
        <v>-642648.36</v>
      </c>
    </row>
    <row r="62" spans="1:11" ht="18.75" customHeight="1">
      <c r="A62" s="16" t="s">
        <v>75</v>
      </c>
      <c r="B62" s="35">
        <f aca="true" t="shared" si="18" ref="B62:J62">B63+B64+B65+B66+B67+B68</f>
        <v>-67868</v>
      </c>
      <c r="C62" s="35">
        <f t="shared" si="18"/>
        <v>-108060.6</v>
      </c>
      <c r="D62" s="35">
        <f t="shared" si="18"/>
        <v>-105100.4</v>
      </c>
      <c r="E62" s="35">
        <f t="shared" si="18"/>
        <v>-60283.2</v>
      </c>
      <c r="F62" s="35">
        <f t="shared" si="18"/>
        <v>-79841.8</v>
      </c>
      <c r="G62" s="35">
        <f t="shared" si="18"/>
        <v>-93434.4</v>
      </c>
      <c r="H62" s="35">
        <f t="shared" si="18"/>
        <v>-63969.2</v>
      </c>
      <c r="I62" s="35">
        <f t="shared" si="18"/>
        <v>-13615.4</v>
      </c>
      <c r="J62" s="35">
        <f t="shared" si="18"/>
        <v>-45163</v>
      </c>
      <c r="K62" s="35">
        <f aca="true" t="shared" si="19" ref="K62:K91">SUM(B62:J62)</f>
        <v>-637336</v>
      </c>
    </row>
    <row r="63" spans="1:11" ht="18.75" customHeight="1">
      <c r="A63" s="12" t="s">
        <v>76</v>
      </c>
      <c r="B63" s="35">
        <f>-ROUND(B9*$D$3,2)</f>
        <v>-67868</v>
      </c>
      <c r="C63" s="35">
        <f aca="true" t="shared" si="20" ref="C63:J63">-ROUND(C9*$D$3,2)</f>
        <v>-108060.6</v>
      </c>
      <c r="D63" s="35">
        <f t="shared" si="20"/>
        <v>-105100.4</v>
      </c>
      <c r="E63" s="35">
        <f t="shared" si="20"/>
        <v>-60283.2</v>
      </c>
      <c r="F63" s="35">
        <f t="shared" si="20"/>
        <v>-79841.8</v>
      </c>
      <c r="G63" s="35">
        <f t="shared" si="20"/>
        <v>-93434.4</v>
      </c>
      <c r="H63" s="35">
        <f t="shared" si="20"/>
        <v>-63969.2</v>
      </c>
      <c r="I63" s="35">
        <f t="shared" si="20"/>
        <v>-13615.4</v>
      </c>
      <c r="J63" s="35">
        <f t="shared" si="20"/>
        <v>-45163</v>
      </c>
      <c r="K63" s="35">
        <f t="shared" si="19"/>
        <v>-637336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0</v>
      </c>
      <c r="C69" s="67">
        <f t="shared" si="21"/>
        <v>-76.42</v>
      </c>
      <c r="D69" s="67">
        <f t="shared" si="21"/>
        <v>-2073.7799999999997</v>
      </c>
      <c r="E69" s="67">
        <f t="shared" si="21"/>
        <v>0</v>
      </c>
      <c r="F69" s="67">
        <f t="shared" si="21"/>
        <v>-380.65</v>
      </c>
      <c r="G69" s="67">
        <f t="shared" si="21"/>
        <v>-506.03</v>
      </c>
      <c r="H69" s="67">
        <f t="shared" si="21"/>
        <v>0</v>
      </c>
      <c r="I69" s="67">
        <f t="shared" si="21"/>
        <v>-2275.48</v>
      </c>
      <c r="J69" s="67">
        <f t="shared" si="21"/>
        <v>0</v>
      </c>
      <c r="K69" s="67">
        <f t="shared" si="19"/>
        <v>-5312.360000000001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19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491772.3200000001</v>
      </c>
      <c r="C104" s="24">
        <f t="shared" si="22"/>
        <v>734993.9400000001</v>
      </c>
      <c r="D104" s="24">
        <f t="shared" si="22"/>
        <v>925698.05</v>
      </c>
      <c r="E104" s="24">
        <f t="shared" si="22"/>
        <v>434669.31999999995</v>
      </c>
      <c r="F104" s="24">
        <f t="shared" si="22"/>
        <v>726879.38</v>
      </c>
      <c r="G104" s="24">
        <f t="shared" si="22"/>
        <v>985163.6899999998</v>
      </c>
      <c r="H104" s="24">
        <f t="shared" si="22"/>
        <v>417053.58999999997</v>
      </c>
      <c r="I104" s="24">
        <f>+I105+I106</f>
        <v>143649.27</v>
      </c>
      <c r="J104" s="24">
        <f>+J105+J106</f>
        <v>364230.26</v>
      </c>
      <c r="K104" s="48">
        <f>SUM(B104:J104)</f>
        <v>5224109.819999999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473076.15000000014</v>
      </c>
      <c r="C105" s="24">
        <f t="shared" si="23"/>
        <v>711513.93</v>
      </c>
      <c r="D105" s="24">
        <f t="shared" si="23"/>
        <v>900243.24</v>
      </c>
      <c r="E105" s="24">
        <f t="shared" si="23"/>
        <v>412283.79</v>
      </c>
      <c r="F105" s="24">
        <f t="shared" si="23"/>
        <v>703262.38</v>
      </c>
      <c r="G105" s="24">
        <f t="shared" si="23"/>
        <v>955548.2399999999</v>
      </c>
      <c r="H105" s="24">
        <f t="shared" si="23"/>
        <v>396983.23</v>
      </c>
      <c r="I105" s="24">
        <f t="shared" si="23"/>
        <v>143649.27</v>
      </c>
      <c r="J105" s="24">
        <f t="shared" si="23"/>
        <v>350229.37</v>
      </c>
      <c r="K105" s="48">
        <f>SUM(B105:J105)</f>
        <v>5046789.599999999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5224109.779999999</v>
      </c>
      <c r="L112" s="54"/>
    </row>
    <row r="113" spans="1:11" ht="18.75" customHeight="1">
      <c r="A113" s="26" t="s">
        <v>71</v>
      </c>
      <c r="B113" s="27">
        <v>62798.76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62798.76</v>
      </c>
    </row>
    <row r="114" spans="1:11" ht="18.75" customHeight="1">
      <c r="A114" s="26" t="s">
        <v>72</v>
      </c>
      <c r="B114" s="27">
        <v>428973.55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428973.55</v>
      </c>
    </row>
    <row r="115" spans="1:11" ht="18.75" customHeight="1">
      <c r="A115" s="26" t="s">
        <v>73</v>
      </c>
      <c r="B115" s="40">
        <v>0</v>
      </c>
      <c r="C115" s="27">
        <f>+C104</f>
        <v>734993.9400000001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734993.9400000001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925698.05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925698.05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434669.31999999995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434669.31999999995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139201.6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139201.6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256894.92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256894.92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42585.93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42585.93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288196.92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288196.92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303667.2</v>
      </c>
      <c r="H122" s="40">
        <v>0</v>
      </c>
      <c r="I122" s="40">
        <v>0</v>
      </c>
      <c r="J122" s="40">
        <v>0</v>
      </c>
      <c r="K122" s="41">
        <f t="shared" si="25"/>
        <v>303667.2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24908.61</v>
      </c>
      <c r="H123" s="40">
        <v>0</v>
      </c>
      <c r="I123" s="40">
        <v>0</v>
      </c>
      <c r="J123" s="40">
        <v>0</v>
      </c>
      <c r="K123" s="41">
        <f t="shared" si="25"/>
        <v>24908.61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149824.81</v>
      </c>
      <c r="H124" s="40">
        <v>0</v>
      </c>
      <c r="I124" s="40">
        <v>0</v>
      </c>
      <c r="J124" s="40">
        <v>0</v>
      </c>
      <c r="K124" s="41">
        <f t="shared" si="25"/>
        <v>149824.81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131994.68</v>
      </c>
      <c r="H125" s="40">
        <v>0</v>
      </c>
      <c r="I125" s="40">
        <v>0</v>
      </c>
      <c r="J125" s="40">
        <v>0</v>
      </c>
      <c r="K125" s="41">
        <f t="shared" si="25"/>
        <v>131994.68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374768.38</v>
      </c>
      <c r="H126" s="40">
        <v>0</v>
      </c>
      <c r="I126" s="40">
        <v>0</v>
      </c>
      <c r="J126" s="40">
        <v>0</v>
      </c>
      <c r="K126" s="41">
        <f t="shared" si="25"/>
        <v>374768.38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145219.79</v>
      </c>
      <c r="I127" s="40">
        <v>0</v>
      </c>
      <c r="J127" s="40">
        <v>0</v>
      </c>
      <c r="K127" s="41">
        <f t="shared" si="25"/>
        <v>145219.79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271833.79</v>
      </c>
      <c r="I128" s="40">
        <v>0</v>
      </c>
      <c r="J128" s="40">
        <v>0</v>
      </c>
      <c r="K128" s="41">
        <f t="shared" si="25"/>
        <v>271833.79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143649.27</v>
      </c>
      <c r="J129" s="40">
        <v>0</v>
      </c>
      <c r="K129" s="41">
        <f t="shared" si="25"/>
        <v>143649.27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364230.26</v>
      </c>
      <c r="K130" s="44">
        <f t="shared" si="25"/>
        <v>364230.26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spans="1:7" ht="18.75" customHeight="1">
      <c r="A132" s="39"/>
      <c r="G132" s="85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2017-01-09T18:01:37Z</dcterms:modified>
  <cp:category/>
  <cp:version/>
  <cp:contentType/>
  <cp:contentStatus/>
</cp:coreProperties>
</file>