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<sst xmlns="http://schemas.openxmlformats.org/spreadsheetml/2006/main" count="105" uniqueCount="103">
  <si>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</si>
  <si>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</si>
  <si>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</si>
  <si>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</si>
  <si>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</si>
  <si>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</si>
  <si>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</si>
  <si>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</si>
  <si>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</si>
  <si>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</si>
  <si>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</si>
  <si>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</si>
  <si>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</si>
  <si>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</si>
  <si>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</si>
  <si>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</si>
  <si>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</si>
  <si>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</si>
  <si>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</si>
  <si>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</si>
  <si>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</si>
  <si>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</si>
  <si>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</si>
  <si>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</si>
  <si>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</si>
  <si>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</si>
  <si>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</si>
  <si>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</si>
  <si>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</si>
  <si>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</si>
  <si>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</si>
  <si>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</si>
  <si>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</si>
  <si>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</si>
  <si>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</si>
  <si>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</si>
  <si>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</si>
  <si>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</si>
  <si>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</si>
  <si>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</si>
  <si>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</si>
  <si>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</si>
  <si>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</si>
  <si>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</si>
  <si>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</si>
  <si>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</si>
  <si>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</si>
  <si>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</si>
  <si>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</si>
  <si>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</si>
  <si>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</si>
  <si>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</si>
  <si>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</si>
  <si>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</si>
  <si>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</si>
  <si>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</si>
  <si>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</si>
  <si>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</si>
  <si>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</si>
  <si>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</si>
  <si>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</si>
  <si>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</si>
  <si>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</si>
  <si>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</si>
  <si>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</si>
  <si>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</si>
  <si>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</si>
  <si>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</si>
  <si>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</si>
  <si>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</si>
  <si>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</si>
  <si>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</si>
  <si>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</si>
  <si>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</si>
  <si>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</si>
  <si>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</si>
  <si>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</si>
  <si>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</si>
  <si>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</si>
  <si>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</si>
  <si>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</si>
  <si>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</si>
  <si>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</si>
  <si>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</si>
  <si>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</si>
  <si>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</si>
  <si>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</si>
  <si>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</si>
  <si>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</si>
  <si>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</si>
  <si>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</si>
  <si>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</si>
  <si>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</si>
  <si>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</si>
  <si>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</si>
  <si>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</si>
  <si>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</si>
  <si>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</si>
  <si>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</si>
  <si>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</si>
  <si>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</si>
  <si>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</si>
  <si>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01/12/16 - VENCIMENTO 15/12/16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</si>
</sst>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539213</v>
      </c>
      <c r="C7" s="10">
        <f>C8+C20+C24</f>
        <v>391686</v>
      </c>
      <c r="D7" s="10">
        <f>D8+D20+D24</f>
        <v>408548</v>
      </c>
      <c r="E7" s="10">
        <f>E8+E20+E24</f>
        <v>64369</v>
      </c>
      <c r="F7" s="10">
        <f aca="true" t="shared" si="0" ref="F7:M7">F8+F20+F24</f>
        <v>342425</v>
      </c>
      <c r="G7" s="10">
        <f t="shared" si="0"/>
        <v>554392</v>
      </c>
      <c r="H7" s="10">
        <f t="shared" si="0"/>
        <v>508220</v>
      </c>
      <c r="I7" s="10">
        <f t="shared" si="0"/>
        <v>442101</v>
      </c>
      <c r="J7" s="10">
        <f t="shared" si="0"/>
        <v>315148</v>
      </c>
      <c r="K7" s="10">
        <f t="shared" si="0"/>
        <v>391230</v>
      </c>
      <c r="L7" s="10">
        <f t="shared" si="0"/>
        <v>160207</v>
      </c>
      <c r="M7" s="10">
        <f t="shared" si="0"/>
        <v>94285</v>
      </c>
      <c r="N7" s="10">
        <f>+N8+N20+N24</f>
        <v>4211824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232261</v>
      </c>
      <c r="C8" s="12">
        <f>+C9+C12+C16</f>
        <v>181533</v>
      </c>
      <c r="D8" s="12">
        <f>+D9+D12+D16</f>
        <v>203618</v>
      </c>
      <c r="E8" s="12">
        <f>+E9+E12+E16</f>
        <v>29051</v>
      </c>
      <c r="F8" s="12">
        <f aca="true" t="shared" si="1" ref="F8:M8">+F9+F12+F16</f>
        <v>155398</v>
      </c>
      <c r="G8" s="12">
        <f t="shared" si="1"/>
        <v>260570</v>
      </c>
      <c r="H8" s="12">
        <f t="shared" si="1"/>
        <v>233818</v>
      </c>
      <c r="I8" s="12">
        <f t="shared" si="1"/>
        <v>210420</v>
      </c>
      <c r="J8" s="12">
        <f t="shared" si="1"/>
        <v>150828</v>
      </c>
      <c r="K8" s="12">
        <f t="shared" si="1"/>
        <v>176807</v>
      </c>
      <c r="L8" s="12">
        <f t="shared" si="1"/>
        <v>81500</v>
      </c>
      <c r="M8" s="12">
        <f t="shared" si="1"/>
        <v>49914</v>
      </c>
      <c r="N8" s="12">
        <f>SUM(B8:M8)</f>
        <v>1965718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21685</v>
      </c>
      <c r="C9" s="14">
        <v>21559</v>
      </c>
      <c r="D9" s="14">
        <v>15485</v>
      </c>
      <c r="E9" s="14">
        <v>1821</v>
      </c>
      <c r="F9" s="14">
        <v>12358</v>
      </c>
      <c r="G9" s="14">
        <v>24006</v>
      </c>
      <c r="H9" s="14">
        <v>28457</v>
      </c>
      <c r="I9" s="14">
        <v>13507</v>
      </c>
      <c r="J9" s="14">
        <v>17391</v>
      </c>
      <c r="K9" s="14">
        <v>14456</v>
      </c>
      <c r="L9" s="14">
        <v>9549</v>
      </c>
      <c r="M9" s="14">
        <v>6209</v>
      </c>
      <c r="N9" s="12">
        <f aca="true" t="shared" si="2" ref="N9:N19">SUM(B9:M9)</f>
        <v>186483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21685</v>
      </c>
      <c r="C10" s="14">
        <f>+C9-C11</f>
        <v>21559</v>
      </c>
      <c r="D10" s="14">
        <f>+D9-D11</f>
        <v>15485</v>
      </c>
      <c r="E10" s="14">
        <f>+E9-E11</f>
        <v>1821</v>
      </c>
      <c r="F10" s="14">
        <f aca="true" t="shared" si="3" ref="F10:M10">+F9-F11</f>
        <v>12358</v>
      </c>
      <c r="G10" s="14">
        <f t="shared" si="3"/>
        <v>24006</v>
      </c>
      <c r="H10" s="14">
        <f t="shared" si="3"/>
        <v>28457</v>
      </c>
      <c r="I10" s="14">
        <f t="shared" si="3"/>
        <v>13507</v>
      </c>
      <c r="J10" s="14">
        <f t="shared" si="3"/>
        <v>17391</v>
      </c>
      <c r="K10" s="14">
        <f t="shared" si="3"/>
        <v>14456</v>
      </c>
      <c r="L10" s="14">
        <f t="shared" si="3"/>
        <v>9549</v>
      </c>
      <c r="M10" s="14">
        <f t="shared" si="3"/>
        <v>6209</v>
      </c>
      <c r="N10" s="12">
        <f t="shared" si="2"/>
        <v>186483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173017</v>
      </c>
      <c r="C12" s="14">
        <f>C13+C14+C15</f>
        <v>134339</v>
      </c>
      <c r="D12" s="14">
        <f>D13+D14+D15</f>
        <v>159630</v>
      </c>
      <c r="E12" s="14">
        <f>E13+E14+E15</f>
        <v>23083</v>
      </c>
      <c r="F12" s="14">
        <f aca="true" t="shared" si="4" ref="F12:M12">F13+F14+F15</f>
        <v>119427</v>
      </c>
      <c r="G12" s="14">
        <f t="shared" si="4"/>
        <v>196880</v>
      </c>
      <c r="H12" s="14">
        <f t="shared" si="4"/>
        <v>171207</v>
      </c>
      <c r="I12" s="14">
        <f t="shared" si="4"/>
        <v>162057</v>
      </c>
      <c r="J12" s="14">
        <f t="shared" si="4"/>
        <v>110216</v>
      </c>
      <c r="K12" s="14">
        <f t="shared" si="4"/>
        <v>129893</v>
      </c>
      <c r="L12" s="14">
        <f t="shared" si="4"/>
        <v>60474</v>
      </c>
      <c r="M12" s="14">
        <f t="shared" si="4"/>
        <v>37501</v>
      </c>
      <c r="N12" s="12">
        <f t="shared" si="2"/>
        <v>1477724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84583</v>
      </c>
      <c r="C13" s="14">
        <v>67427</v>
      </c>
      <c r="D13" s="14">
        <v>77658</v>
      </c>
      <c r="E13" s="14">
        <v>11427</v>
      </c>
      <c r="F13" s="14">
        <v>57633</v>
      </c>
      <c r="G13" s="14">
        <v>96971</v>
      </c>
      <c r="H13" s="14">
        <v>88971</v>
      </c>
      <c r="I13" s="14">
        <v>82398</v>
      </c>
      <c r="J13" s="14">
        <v>54203</v>
      </c>
      <c r="K13" s="14">
        <v>62911</v>
      </c>
      <c r="L13" s="14">
        <v>29240</v>
      </c>
      <c r="M13" s="14">
        <v>17616</v>
      </c>
      <c r="N13" s="12">
        <f t="shared" si="2"/>
        <v>731038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83997</v>
      </c>
      <c r="C14" s="14">
        <v>61670</v>
      </c>
      <c r="D14" s="14">
        <v>78938</v>
      </c>
      <c r="E14" s="14">
        <v>10915</v>
      </c>
      <c r="F14" s="14">
        <v>58187</v>
      </c>
      <c r="G14" s="14">
        <v>92112</v>
      </c>
      <c r="H14" s="14">
        <v>76848</v>
      </c>
      <c r="I14" s="14">
        <v>76897</v>
      </c>
      <c r="J14" s="14">
        <v>52777</v>
      </c>
      <c r="K14" s="14">
        <v>63848</v>
      </c>
      <c r="L14" s="14">
        <v>29329</v>
      </c>
      <c r="M14" s="14">
        <v>19142</v>
      </c>
      <c r="N14" s="12">
        <f t="shared" si="2"/>
        <v>704660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4437</v>
      </c>
      <c r="C15" s="14">
        <v>5242</v>
      </c>
      <c r="D15" s="14">
        <v>3034</v>
      </c>
      <c r="E15" s="14">
        <v>741</v>
      </c>
      <c r="F15" s="14">
        <v>3607</v>
      </c>
      <c r="G15" s="14">
        <v>7797</v>
      </c>
      <c r="H15" s="14">
        <v>5388</v>
      </c>
      <c r="I15" s="14">
        <v>2762</v>
      </c>
      <c r="J15" s="14">
        <v>3236</v>
      </c>
      <c r="K15" s="14">
        <v>3134</v>
      </c>
      <c r="L15" s="14">
        <v>1905</v>
      </c>
      <c r="M15" s="14">
        <v>743</v>
      </c>
      <c r="N15" s="12">
        <f t="shared" si="2"/>
        <v>42026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37559</v>
      </c>
      <c r="C16" s="14">
        <f>C17+C18+C19</f>
        <v>25635</v>
      </c>
      <c r="D16" s="14">
        <f>D17+D18+D19</f>
        <v>28503</v>
      </c>
      <c r="E16" s="14">
        <f>E17+E18+E19</f>
        <v>4147</v>
      </c>
      <c r="F16" s="14">
        <f aca="true" t="shared" si="5" ref="F16:M16">F17+F18+F19</f>
        <v>23613</v>
      </c>
      <c r="G16" s="14">
        <f t="shared" si="5"/>
        <v>39684</v>
      </c>
      <c r="H16" s="14">
        <f t="shared" si="5"/>
        <v>34154</v>
      </c>
      <c r="I16" s="14">
        <f t="shared" si="5"/>
        <v>34856</v>
      </c>
      <c r="J16" s="14">
        <f t="shared" si="5"/>
        <v>23221</v>
      </c>
      <c r="K16" s="14">
        <f t="shared" si="5"/>
        <v>32458</v>
      </c>
      <c r="L16" s="14">
        <f t="shared" si="5"/>
        <v>11477</v>
      </c>
      <c r="M16" s="14">
        <f t="shared" si="5"/>
        <v>6204</v>
      </c>
      <c r="N16" s="12">
        <f t="shared" si="2"/>
        <v>301511</v>
      </c>
    </row>
    <row r="17" spans="1:25" ht="18.75" customHeight="1">
      <c r="A17" s="15" t="s">
        <v>16</v>
      </c>
      <c r="B17" s="14">
        <v>19599</v>
      </c>
      <c r="C17" s="14">
        <v>14028</v>
      </c>
      <c r="D17" s="14">
        <v>13073</v>
      </c>
      <c r="E17" s="14">
        <v>2161</v>
      </c>
      <c r="F17" s="14">
        <v>11806</v>
      </c>
      <c r="G17" s="14">
        <v>20685</v>
      </c>
      <c r="H17" s="14">
        <v>18235</v>
      </c>
      <c r="I17" s="14">
        <v>18775</v>
      </c>
      <c r="J17" s="14">
        <v>11901</v>
      </c>
      <c r="K17" s="14">
        <v>16876</v>
      </c>
      <c r="L17" s="14">
        <v>6154</v>
      </c>
      <c r="M17" s="14">
        <v>3172</v>
      </c>
      <c r="N17" s="12">
        <f t="shared" si="2"/>
        <v>156465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16801</v>
      </c>
      <c r="C18" s="14">
        <v>10363</v>
      </c>
      <c r="D18" s="14">
        <v>14697</v>
      </c>
      <c r="E18" s="14">
        <v>1845</v>
      </c>
      <c r="F18" s="14">
        <v>10793</v>
      </c>
      <c r="G18" s="14">
        <v>17005</v>
      </c>
      <c r="H18" s="14">
        <v>14558</v>
      </c>
      <c r="I18" s="14">
        <v>15450</v>
      </c>
      <c r="J18" s="14">
        <v>10599</v>
      </c>
      <c r="K18" s="14">
        <v>14902</v>
      </c>
      <c r="L18" s="14">
        <v>4992</v>
      </c>
      <c r="M18" s="14">
        <v>2836</v>
      </c>
      <c r="N18" s="12">
        <f t="shared" si="2"/>
        <v>134841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1159</v>
      </c>
      <c r="C19" s="14">
        <v>1244</v>
      </c>
      <c r="D19" s="14">
        <v>733</v>
      </c>
      <c r="E19" s="14">
        <v>141</v>
      </c>
      <c r="F19" s="14">
        <v>1014</v>
      </c>
      <c r="G19" s="14">
        <v>1994</v>
      </c>
      <c r="H19" s="14">
        <v>1361</v>
      </c>
      <c r="I19" s="14">
        <v>631</v>
      </c>
      <c r="J19" s="14">
        <v>721</v>
      </c>
      <c r="K19" s="14">
        <v>680</v>
      </c>
      <c r="L19" s="14">
        <v>331</v>
      </c>
      <c r="M19" s="14">
        <v>196</v>
      </c>
      <c r="N19" s="12">
        <f t="shared" si="2"/>
        <v>10205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127523</v>
      </c>
      <c r="C20" s="18">
        <f>C21+C22+C23</f>
        <v>80090</v>
      </c>
      <c r="D20" s="18">
        <f>D21+D22+D23</f>
        <v>75613</v>
      </c>
      <c r="E20" s="18">
        <f>E21+E22+E23</f>
        <v>12038</v>
      </c>
      <c r="F20" s="18">
        <f aca="true" t="shared" si="6" ref="F20:M20">F21+F22+F23</f>
        <v>62974</v>
      </c>
      <c r="G20" s="18">
        <f t="shared" si="6"/>
        <v>104246</v>
      </c>
      <c r="H20" s="18">
        <f t="shared" si="6"/>
        <v>111535</v>
      </c>
      <c r="I20" s="18">
        <f t="shared" si="6"/>
        <v>100505</v>
      </c>
      <c r="J20" s="18">
        <f t="shared" si="6"/>
        <v>66014</v>
      </c>
      <c r="K20" s="18">
        <f t="shared" si="6"/>
        <v>101977</v>
      </c>
      <c r="L20" s="18">
        <f t="shared" si="6"/>
        <v>40013</v>
      </c>
      <c r="M20" s="18">
        <f t="shared" si="6"/>
        <v>22792</v>
      </c>
      <c r="N20" s="12">
        <f aca="true" t="shared" si="7" ref="N20:N26">SUM(B20:M20)</f>
        <v>905320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67662</v>
      </c>
      <c r="C21" s="14">
        <v>46151</v>
      </c>
      <c r="D21" s="14">
        <v>41950</v>
      </c>
      <c r="E21" s="14">
        <v>6726</v>
      </c>
      <c r="F21" s="14">
        <v>34357</v>
      </c>
      <c r="G21" s="14">
        <v>58757</v>
      </c>
      <c r="H21" s="14">
        <v>65027</v>
      </c>
      <c r="I21" s="14">
        <v>56621</v>
      </c>
      <c r="J21" s="14">
        <v>36260</v>
      </c>
      <c r="K21" s="14">
        <v>54599</v>
      </c>
      <c r="L21" s="14">
        <v>21584</v>
      </c>
      <c r="M21" s="14">
        <v>11803</v>
      </c>
      <c r="N21" s="12">
        <f t="shared" si="7"/>
        <v>501497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57452</v>
      </c>
      <c r="C22" s="14">
        <v>31912</v>
      </c>
      <c r="D22" s="14">
        <v>32502</v>
      </c>
      <c r="E22" s="14">
        <v>5004</v>
      </c>
      <c r="F22" s="14">
        <v>27227</v>
      </c>
      <c r="G22" s="14">
        <v>42651</v>
      </c>
      <c r="H22" s="14">
        <v>44327</v>
      </c>
      <c r="I22" s="14">
        <v>42462</v>
      </c>
      <c r="J22" s="14">
        <v>28436</v>
      </c>
      <c r="K22" s="14">
        <v>45557</v>
      </c>
      <c r="L22" s="14">
        <v>17598</v>
      </c>
      <c r="M22" s="14">
        <v>10581</v>
      </c>
      <c r="N22" s="12">
        <f t="shared" si="7"/>
        <v>385709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2409</v>
      </c>
      <c r="C23" s="14">
        <v>2027</v>
      </c>
      <c r="D23" s="14">
        <v>1161</v>
      </c>
      <c r="E23" s="14">
        <v>308</v>
      </c>
      <c r="F23" s="14">
        <v>1390</v>
      </c>
      <c r="G23" s="14">
        <v>2838</v>
      </c>
      <c r="H23" s="14">
        <v>2181</v>
      </c>
      <c r="I23" s="14">
        <v>1422</v>
      </c>
      <c r="J23" s="14">
        <v>1318</v>
      </c>
      <c r="K23" s="14">
        <v>1821</v>
      </c>
      <c r="L23" s="14">
        <v>831</v>
      </c>
      <c r="M23" s="14">
        <v>408</v>
      </c>
      <c r="N23" s="12">
        <f t="shared" si="7"/>
        <v>18114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179429</v>
      </c>
      <c r="C24" s="14">
        <f>C25+C26</f>
        <v>130063</v>
      </c>
      <c r="D24" s="14">
        <f>D25+D26</f>
        <v>129317</v>
      </c>
      <c r="E24" s="14">
        <f>E25+E26</f>
        <v>23280</v>
      </c>
      <c r="F24" s="14">
        <f aca="true" t="shared" si="8" ref="F24:M24">F25+F26</f>
        <v>124053</v>
      </c>
      <c r="G24" s="14">
        <f t="shared" si="8"/>
        <v>189576</v>
      </c>
      <c r="H24" s="14">
        <f t="shared" si="8"/>
        <v>162867</v>
      </c>
      <c r="I24" s="14">
        <f t="shared" si="8"/>
        <v>131176</v>
      </c>
      <c r="J24" s="14">
        <f t="shared" si="8"/>
        <v>98306</v>
      </c>
      <c r="K24" s="14">
        <f t="shared" si="8"/>
        <v>112446</v>
      </c>
      <c r="L24" s="14">
        <f t="shared" si="8"/>
        <v>38694</v>
      </c>
      <c r="M24" s="14">
        <f t="shared" si="8"/>
        <v>21579</v>
      </c>
      <c r="N24" s="12">
        <f t="shared" si="7"/>
        <v>1340786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78320</v>
      </c>
      <c r="C25" s="14">
        <v>62541</v>
      </c>
      <c r="D25" s="14">
        <v>60925</v>
      </c>
      <c r="E25" s="14">
        <v>12284</v>
      </c>
      <c r="F25" s="14">
        <v>58903</v>
      </c>
      <c r="G25" s="14">
        <v>93542</v>
      </c>
      <c r="H25" s="14">
        <v>84615</v>
      </c>
      <c r="I25" s="14">
        <v>56550</v>
      </c>
      <c r="J25" s="14">
        <v>48425</v>
      </c>
      <c r="K25" s="14">
        <v>48577</v>
      </c>
      <c r="L25" s="14">
        <v>16881</v>
      </c>
      <c r="M25" s="14">
        <v>8384</v>
      </c>
      <c r="N25" s="12">
        <f t="shared" si="7"/>
        <v>629947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101109</v>
      </c>
      <c r="C26" s="14">
        <v>67522</v>
      </c>
      <c r="D26" s="14">
        <v>68392</v>
      </c>
      <c r="E26" s="14">
        <v>10996</v>
      </c>
      <c r="F26" s="14">
        <v>65150</v>
      </c>
      <c r="G26" s="14">
        <v>96034</v>
      </c>
      <c r="H26" s="14">
        <v>78252</v>
      </c>
      <c r="I26" s="14">
        <v>74626</v>
      </c>
      <c r="J26" s="14">
        <v>49881</v>
      </c>
      <c r="K26" s="14">
        <v>63869</v>
      </c>
      <c r="L26" s="14">
        <v>21813</v>
      </c>
      <c r="M26" s="14">
        <v>13195</v>
      </c>
      <c r="N26" s="12">
        <f t="shared" si="7"/>
        <v>710839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1094087.92310298</v>
      </c>
      <c r="C36" s="61">
        <f aca="true" t="shared" si="11" ref="C36:M36">C37+C38+C39+C40</f>
        <v>767954.753423</v>
      </c>
      <c r="D36" s="61">
        <f t="shared" si="11"/>
        <v>751451.2994274</v>
      </c>
      <c r="E36" s="61">
        <f t="shared" si="11"/>
        <v>162458.25658959997</v>
      </c>
      <c r="F36" s="61">
        <f t="shared" si="11"/>
        <v>725582.8539712501</v>
      </c>
      <c r="G36" s="61">
        <f t="shared" si="11"/>
        <v>931490.5168000001</v>
      </c>
      <c r="H36" s="61">
        <f t="shared" si="11"/>
        <v>999466.158</v>
      </c>
      <c r="I36" s="61">
        <f t="shared" si="11"/>
        <v>848688.9206918</v>
      </c>
      <c r="J36" s="61">
        <f t="shared" si="11"/>
        <v>681430.9235764</v>
      </c>
      <c r="K36" s="61">
        <f t="shared" si="11"/>
        <v>808790.2456048</v>
      </c>
      <c r="L36" s="61">
        <f t="shared" si="11"/>
        <v>393222.62080601</v>
      </c>
      <c r="M36" s="61">
        <f t="shared" si="11"/>
        <v>226718.16352960002</v>
      </c>
      <c r="N36" s="61">
        <f>N37+N38+N39+N40</f>
        <v>8391342.635522839</v>
      </c>
    </row>
    <row r="37" spans="1:14" ht="18.75" customHeight="1">
      <c r="A37" s="58" t="s">
        <v>55</v>
      </c>
      <c r="B37" s="55">
        <f aca="true" t="shared" si="12" ref="B37:M37">B29*B7</f>
        <v>1094171.0196</v>
      </c>
      <c r="C37" s="55">
        <f t="shared" si="12"/>
        <v>767861.2344</v>
      </c>
      <c r="D37" s="55">
        <f t="shared" si="12"/>
        <v>741432.9103999999</v>
      </c>
      <c r="E37" s="55">
        <f t="shared" si="12"/>
        <v>162216.31689999998</v>
      </c>
      <c r="F37" s="55">
        <f t="shared" si="12"/>
        <v>725598.5750000001</v>
      </c>
      <c r="G37" s="55">
        <f t="shared" si="12"/>
        <v>931655.756</v>
      </c>
      <c r="H37" s="55">
        <f t="shared" si="12"/>
        <v>999414.63</v>
      </c>
      <c r="I37" s="55">
        <f t="shared" si="12"/>
        <v>848657.0795999999</v>
      </c>
      <c r="J37" s="55">
        <f t="shared" si="12"/>
        <v>681318.4612</v>
      </c>
      <c r="K37" s="55">
        <f t="shared" si="12"/>
        <v>808633.287</v>
      </c>
      <c r="L37" s="55">
        <f t="shared" si="12"/>
        <v>393131.9573</v>
      </c>
      <c r="M37" s="55">
        <f t="shared" si="12"/>
        <v>226689.4255</v>
      </c>
      <c r="N37" s="57">
        <f>SUM(B37:M37)</f>
        <v>8380780.652899999</v>
      </c>
    </row>
    <row r="38" spans="1:14" ht="18.75" customHeight="1">
      <c r="A38" s="58" t="s">
        <v>56</v>
      </c>
      <c r="B38" s="55">
        <f aca="true" t="shared" si="13" ref="B38:M38">B30*B7</f>
        <v>-3340.17649702</v>
      </c>
      <c r="C38" s="55">
        <f t="shared" si="13"/>
        <v>-2299.0009769999997</v>
      </c>
      <c r="D38" s="55">
        <f t="shared" si="13"/>
        <v>-2267.4209726</v>
      </c>
      <c r="E38" s="55">
        <f t="shared" si="13"/>
        <v>-404.3403104</v>
      </c>
      <c r="F38" s="55">
        <f t="shared" si="13"/>
        <v>-2177.1210287500003</v>
      </c>
      <c r="G38" s="55">
        <f t="shared" si="13"/>
        <v>-2827.3992000000003</v>
      </c>
      <c r="H38" s="55">
        <f t="shared" si="13"/>
        <v>-2846.032</v>
      </c>
      <c r="I38" s="55">
        <f t="shared" si="13"/>
        <v>-2514.7589082</v>
      </c>
      <c r="J38" s="55">
        <f t="shared" si="13"/>
        <v>-2006.1376236</v>
      </c>
      <c r="K38" s="55">
        <f t="shared" si="13"/>
        <v>-2445.2813952</v>
      </c>
      <c r="L38" s="55">
        <f t="shared" si="13"/>
        <v>-1180.4964939899999</v>
      </c>
      <c r="M38" s="55">
        <f t="shared" si="13"/>
        <v>-690.3019704000001</v>
      </c>
      <c r="N38" s="25">
        <f>SUM(B38:M38)</f>
        <v>-24998.46737716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-82903</v>
      </c>
      <c r="C42" s="25">
        <f aca="true" t="shared" si="15" ref="C42:M42">+C43+C46+C54+C55</f>
        <v>-82424.2</v>
      </c>
      <c r="D42" s="25">
        <f t="shared" si="15"/>
        <v>-59343</v>
      </c>
      <c r="E42" s="25">
        <f t="shared" si="15"/>
        <v>-7419.8</v>
      </c>
      <c r="F42" s="25">
        <f t="shared" si="15"/>
        <v>-47460.4</v>
      </c>
      <c r="G42" s="25">
        <f t="shared" si="15"/>
        <v>-91722.8</v>
      </c>
      <c r="H42" s="25">
        <f t="shared" si="15"/>
        <v>-109136.6</v>
      </c>
      <c r="I42" s="25">
        <f t="shared" si="15"/>
        <v>-51826.6</v>
      </c>
      <c r="J42" s="25">
        <f t="shared" si="15"/>
        <v>-66585.8</v>
      </c>
      <c r="K42" s="25">
        <f t="shared" si="15"/>
        <v>-55432.8</v>
      </c>
      <c r="L42" s="25">
        <f t="shared" si="15"/>
        <v>-36786.2</v>
      </c>
      <c r="M42" s="25">
        <f t="shared" si="15"/>
        <v>-24094.2</v>
      </c>
      <c r="N42" s="25">
        <f>+N43+N46+N54+N55</f>
        <v>-715135.4</v>
      </c>
    </row>
    <row r="43" spans="1:14" ht="18.75" customHeight="1">
      <c r="A43" s="17" t="s">
        <v>60</v>
      </c>
      <c r="B43" s="26">
        <f>B44+B45</f>
        <v>-82403</v>
      </c>
      <c r="C43" s="26">
        <f>C44+C45</f>
        <v>-81924.2</v>
      </c>
      <c r="D43" s="26">
        <f>D44+D45</f>
        <v>-58843</v>
      </c>
      <c r="E43" s="26">
        <f>E44+E45</f>
        <v>-6919.8</v>
      </c>
      <c r="F43" s="26">
        <f aca="true" t="shared" si="16" ref="F43:M43">F44+F45</f>
        <v>-46960.4</v>
      </c>
      <c r="G43" s="26">
        <f t="shared" si="16"/>
        <v>-91222.8</v>
      </c>
      <c r="H43" s="26">
        <f t="shared" si="16"/>
        <v>-108136.6</v>
      </c>
      <c r="I43" s="26">
        <f t="shared" si="16"/>
        <v>-51326.6</v>
      </c>
      <c r="J43" s="26">
        <f t="shared" si="16"/>
        <v>-66085.8</v>
      </c>
      <c r="K43" s="26">
        <f t="shared" si="16"/>
        <v>-54932.8</v>
      </c>
      <c r="L43" s="26">
        <f t="shared" si="16"/>
        <v>-36286.2</v>
      </c>
      <c r="M43" s="26">
        <f t="shared" si="16"/>
        <v>-23594.2</v>
      </c>
      <c r="N43" s="25">
        <f aca="true" t="shared" si="17" ref="N43:N55">SUM(B43:M43)</f>
        <v>-708635.4</v>
      </c>
    </row>
    <row r="44" spans="1:25" ht="18.75" customHeight="1">
      <c r="A44" s="13" t="s">
        <v>61</v>
      </c>
      <c r="B44" s="20">
        <f>ROUND(-B9*$D$3,2)</f>
        <v>-82403</v>
      </c>
      <c r="C44" s="20">
        <f>ROUND(-C9*$D$3,2)</f>
        <v>-81924.2</v>
      </c>
      <c r="D44" s="20">
        <f>ROUND(-D9*$D$3,2)</f>
        <v>-58843</v>
      </c>
      <c r="E44" s="20">
        <f>ROUND(-E9*$D$3,2)</f>
        <v>-6919.8</v>
      </c>
      <c r="F44" s="20">
        <f aca="true" t="shared" si="18" ref="F44:M44">ROUND(-F9*$D$3,2)</f>
        <v>-46960.4</v>
      </c>
      <c r="G44" s="20">
        <f t="shared" si="18"/>
        <v>-91222.8</v>
      </c>
      <c r="H44" s="20">
        <f t="shared" si="18"/>
        <v>-108136.6</v>
      </c>
      <c r="I44" s="20">
        <f t="shared" si="18"/>
        <v>-51326.6</v>
      </c>
      <c r="J44" s="20">
        <f t="shared" si="18"/>
        <v>-66085.8</v>
      </c>
      <c r="K44" s="20">
        <f t="shared" si="18"/>
        <v>-54932.8</v>
      </c>
      <c r="L44" s="20">
        <f t="shared" si="18"/>
        <v>-36286.2</v>
      </c>
      <c r="M44" s="20">
        <f t="shared" si="18"/>
        <v>-23594.2</v>
      </c>
      <c r="N44" s="47">
        <f t="shared" si="17"/>
        <v>-708635.4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1011184.92310298</v>
      </c>
      <c r="C57" s="29">
        <f t="shared" si="21"/>
        <v>685530.553423</v>
      </c>
      <c r="D57" s="29">
        <f t="shared" si="21"/>
        <v>692108.2994274</v>
      </c>
      <c r="E57" s="29">
        <f t="shared" si="21"/>
        <v>155038.45658959998</v>
      </c>
      <c r="F57" s="29">
        <f t="shared" si="21"/>
        <v>678122.4539712501</v>
      </c>
      <c r="G57" s="29">
        <f t="shared" si="21"/>
        <v>839767.7168</v>
      </c>
      <c r="H57" s="29">
        <f t="shared" si="21"/>
        <v>890329.5580000001</v>
      </c>
      <c r="I57" s="29">
        <f t="shared" si="21"/>
        <v>796862.3206918</v>
      </c>
      <c r="J57" s="29">
        <f t="shared" si="21"/>
        <v>614845.1235764</v>
      </c>
      <c r="K57" s="29">
        <f t="shared" si="21"/>
        <v>753357.4456047999</v>
      </c>
      <c r="L57" s="29">
        <f t="shared" si="21"/>
        <v>356436.42080600996</v>
      </c>
      <c r="M57" s="29">
        <f t="shared" si="21"/>
        <v>202623.9635296</v>
      </c>
      <c r="N57" s="29">
        <f>SUM(B57:M57)</f>
        <v>7676207.23552284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1011184.92</v>
      </c>
      <c r="C60" s="36">
        <f aca="true" t="shared" si="22" ref="C60:M60">SUM(C61:C74)</f>
        <v>685530.55</v>
      </c>
      <c r="D60" s="36">
        <f t="shared" si="22"/>
        <v>692108.3</v>
      </c>
      <c r="E60" s="36">
        <f t="shared" si="22"/>
        <v>155038.46</v>
      </c>
      <c r="F60" s="36">
        <f t="shared" si="22"/>
        <v>678122.46</v>
      </c>
      <c r="G60" s="36">
        <f t="shared" si="22"/>
        <v>839767.72</v>
      </c>
      <c r="H60" s="36">
        <f t="shared" si="22"/>
        <v>890329.5499999999</v>
      </c>
      <c r="I60" s="36">
        <f t="shared" si="22"/>
        <v>796862.32</v>
      </c>
      <c r="J60" s="36">
        <f t="shared" si="22"/>
        <v>614845.12</v>
      </c>
      <c r="K60" s="36">
        <f t="shared" si="22"/>
        <v>753357.45</v>
      </c>
      <c r="L60" s="36">
        <f t="shared" si="22"/>
        <v>356436.42</v>
      </c>
      <c r="M60" s="36">
        <f t="shared" si="22"/>
        <v>202623.97</v>
      </c>
      <c r="N60" s="29">
        <f>SUM(N61:N74)</f>
        <v>7676207.24</v>
      </c>
    </row>
    <row r="61" spans="1:15" ht="18.75" customHeight="1">
      <c r="A61" s="17" t="s">
        <v>75</v>
      </c>
      <c r="B61" s="36">
        <v>197897.52</v>
      </c>
      <c r="C61" s="36">
        <v>197919.39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395816.91000000003</v>
      </c>
      <c r="O61"/>
    </row>
    <row r="62" spans="1:15" ht="18.75" customHeight="1">
      <c r="A62" s="17" t="s">
        <v>76</v>
      </c>
      <c r="B62" s="36">
        <v>813287.4</v>
      </c>
      <c r="C62" s="36">
        <v>487611.16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1300898.56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692108.3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692108.3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155038.46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155038.46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678122.46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678122.46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839767.72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839767.72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691752.69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691752.69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198576.86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198576.86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796862.32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796862.32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614845.12</v>
      </c>
      <c r="K70" s="35">
        <v>0</v>
      </c>
      <c r="L70" s="35">
        <v>0</v>
      </c>
      <c r="M70" s="35">
        <v>0</v>
      </c>
      <c r="N70" s="29">
        <f t="shared" si="23"/>
        <v>614845.12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753357.45</v>
      </c>
      <c r="L71" s="35">
        <v>0</v>
      </c>
      <c r="M71" s="62"/>
      <c r="N71" s="26">
        <f t="shared" si="23"/>
        <v>753357.45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356436.42</v>
      </c>
      <c r="M72" s="35">
        <v>0</v>
      </c>
      <c r="N72" s="29">
        <f t="shared" si="23"/>
        <v>356436.42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202623.97</v>
      </c>
      <c r="N73" s="26">
        <f t="shared" si="23"/>
        <v>202623.97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2.2687114737324534</v>
      </c>
      <c r="C78" s="45">
        <v>2.240206421239796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1.978559471474438</v>
      </c>
      <c r="C79" s="45">
        <v>1.8660964462149217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1.814540493228213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2.5238586367599307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2.1189540891326573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1.6802019451940144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1.9767615323600003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1.9327779382953714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1.9196720222116666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2.1622568557515836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2.0673011926610942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2.454465914760341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2.4046047995927244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2016-12-14T18:08:59Z</dcterms:modified>
  <cp:category/>
  <cp:version/>
  <cp:contentType/>
  <cp:contentStatus/>
</cp:coreProperties>
</file>