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<sst xmlns="http://schemas.openxmlformats.org/spreadsheetml/2006/main" count="133" uniqueCount="133">
  <si>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</si>
  <si>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</si>
  <si>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</si>
  <si>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</si>
  <si>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</si>
  <si>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</si>
  <si>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</si>
  <si>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</si>
  <si>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</si>
  <si>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</si>
  <si>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</si>
  <si>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</si>
  <si>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</si>
  <si>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</si>
  <si>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</si>
  <si>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</si>
  <si>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</si>
  <si>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</si>
  <si>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</si>
  <si>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</si>
  <si>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</si>
  <si>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</si>
  <si>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</si>
  <si>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</si>
  <si>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</si>
  <si>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</si>
  <si>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</si>
  <si>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</si>
  <si>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</si>
  <si>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</si>
  <si>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</si>
  <si>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</si>
  <si>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</si>
  <si>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</si>
  <si>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</si>
  <si>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</si>
  <si>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</si>
  <si>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</si>
  <si>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</si>
  <si>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</si>
  <si>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</si>
  <si>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</si>
  <si>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</si>
  <si>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</si>
  <si>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</si>
  <si>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</si>
  <si>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</si>
  <si>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</si>
  <si>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</si>
  <si>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</si>
  <si>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</si>
  <si>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</si>
  <si>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</si>
  <si>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</si>
  <si>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</si>
  <si>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</si>
  <si>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</si>
  <si>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</si>
  <si>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</si>
  <si>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</si>
  <si>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</si>
  <si>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</si>
  <si>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</si>
  <si>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</si>
  <si>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</si>
  <si>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</si>
  <si>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</si>
  <si>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</si>
  <si>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</si>
  <si>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</si>
  <si>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</si>
  <si>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</si>
  <si>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</si>
  <si>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</si>
  <si>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</si>
  <si>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</si>
  <si>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</si>
  <si>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</si>
  <si>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</si>
  <si>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</si>
  <si>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</si>
  <si>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</si>
  <si>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</si>
  <si>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</si>
  <si>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</si>
  <si>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</si>
  <si>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</si>
  <si>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</si>
  <si>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</si>
  <si>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</si>
  <si>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</si>
  <si>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</si>
  <si>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</si>
  <si>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</si>
  <si>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</si>
  <si>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</si>
  <si>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</si>
  <si>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</si>
  <si>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</si>
  <si>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</si>
  <si>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</si>
  <si>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</si>
  <si>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</si>
  <si>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</si>
  <si>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</si>
  <si>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</si>
  <si>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</si>
  <si>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</si>
  <si>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</si>
  <si>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</si>
  <si>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</si>
  <si>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</si>
  <si>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</si>
  <si>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</si>
  <si>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</si>
  <si>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</si>
  <si>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</si>
  <si>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</si>
  <si>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</si>
  <si>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</si>
  <si>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</si>
  <si>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</si>
  <si>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</si>
  <si>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</si>
  <si>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</si>
  <si>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</si>
  <si>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</si>
  <si>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</si>
  <si>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</si>
  <si>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</si>
  <si>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01/02/16 - VENCIMENTO 10/02/16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</si>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</sst>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[$-416]dddd\,\ d&quot; de &quot;mmmm&quot; de &quot;yyyy"/>
    <numFmt numFmtId="187" formatCode="hh:mm:ss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560288</v>
      </c>
      <c r="C7" s="9">
        <f t="shared" si="0"/>
        <v>698844</v>
      </c>
      <c r="D7" s="9">
        <f t="shared" si="0"/>
        <v>733750</v>
      </c>
      <c r="E7" s="9">
        <f t="shared" si="0"/>
        <v>497712</v>
      </c>
      <c r="F7" s="9">
        <f t="shared" si="0"/>
        <v>667144</v>
      </c>
      <c r="G7" s="9">
        <f t="shared" si="0"/>
        <v>1143450</v>
      </c>
      <c r="H7" s="9">
        <f t="shared" si="0"/>
        <v>508923</v>
      </c>
      <c r="I7" s="9">
        <f t="shared" si="0"/>
        <v>111983</v>
      </c>
      <c r="J7" s="9">
        <f t="shared" si="0"/>
        <v>291586</v>
      </c>
      <c r="K7" s="9">
        <f t="shared" si="0"/>
        <v>5213680</v>
      </c>
      <c r="L7" s="52"/>
    </row>
    <row r="8" spans="1:11" ht="17.25" customHeight="1">
      <c r="A8" s="10" t="s">
        <v>101</v>
      </c>
      <c r="B8" s="11">
        <f>B9+B12+B16</f>
        <v>315886</v>
      </c>
      <c r="C8" s="11">
        <f aca="true" t="shared" si="1" ref="C8:J8">C9+C12+C16</f>
        <v>406859</v>
      </c>
      <c r="D8" s="11">
        <f t="shared" si="1"/>
        <v>400613</v>
      </c>
      <c r="E8" s="11">
        <f t="shared" si="1"/>
        <v>286183</v>
      </c>
      <c r="F8" s="11">
        <f t="shared" si="1"/>
        <v>365813</v>
      </c>
      <c r="G8" s="11">
        <f t="shared" si="1"/>
        <v>616825</v>
      </c>
      <c r="H8" s="11">
        <f t="shared" si="1"/>
        <v>306989</v>
      </c>
      <c r="I8" s="11">
        <f t="shared" si="1"/>
        <v>58029</v>
      </c>
      <c r="J8" s="11">
        <f t="shared" si="1"/>
        <v>160398</v>
      </c>
      <c r="K8" s="11">
        <f>SUM(B8:J8)</f>
        <v>2917595</v>
      </c>
    </row>
    <row r="9" spans="1:11" ht="17.25" customHeight="1">
      <c r="A9" s="15" t="s">
        <v>17</v>
      </c>
      <c r="B9" s="13">
        <f>+B10+B11</f>
        <v>49028</v>
      </c>
      <c r="C9" s="13">
        <f aca="true" t="shared" si="2" ref="C9:J9">+C10+C11</f>
        <v>66566</v>
      </c>
      <c r="D9" s="13">
        <f t="shared" si="2"/>
        <v>58022</v>
      </c>
      <c r="E9" s="13">
        <f t="shared" si="2"/>
        <v>44864</v>
      </c>
      <c r="F9" s="13">
        <f t="shared" si="2"/>
        <v>50877</v>
      </c>
      <c r="G9" s="13">
        <f t="shared" si="2"/>
        <v>69881</v>
      </c>
      <c r="H9" s="13">
        <f t="shared" si="2"/>
        <v>57418</v>
      </c>
      <c r="I9" s="13">
        <f t="shared" si="2"/>
        <v>10384</v>
      </c>
      <c r="J9" s="13">
        <f t="shared" si="2"/>
        <v>21224</v>
      </c>
      <c r="K9" s="11">
        <f>SUM(B9:J9)</f>
        <v>428264</v>
      </c>
    </row>
    <row r="10" spans="1:11" ht="17.25" customHeight="1">
      <c r="A10" s="29" t="s">
        <v>18</v>
      </c>
      <c r="B10" s="13">
        <v>49028</v>
      </c>
      <c r="C10" s="13">
        <v>66566</v>
      </c>
      <c r="D10" s="13">
        <v>58022</v>
      </c>
      <c r="E10" s="13">
        <v>44864</v>
      </c>
      <c r="F10" s="13">
        <v>50877</v>
      </c>
      <c r="G10" s="13">
        <v>69881</v>
      </c>
      <c r="H10" s="13">
        <v>57418</v>
      </c>
      <c r="I10" s="13">
        <v>10384</v>
      </c>
      <c r="J10" s="13">
        <v>21224</v>
      </c>
      <c r="K10" s="11">
        <f>SUM(B10:J10)</f>
        <v>428264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243918</v>
      </c>
      <c r="C12" s="17">
        <f t="shared" si="3"/>
        <v>312262</v>
      </c>
      <c r="D12" s="17">
        <f t="shared" si="3"/>
        <v>312482</v>
      </c>
      <c r="E12" s="17">
        <f t="shared" si="3"/>
        <v>221794</v>
      </c>
      <c r="F12" s="17">
        <f t="shared" si="3"/>
        <v>286016</v>
      </c>
      <c r="G12" s="17">
        <f t="shared" si="3"/>
        <v>496230</v>
      </c>
      <c r="H12" s="17">
        <f t="shared" si="3"/>
        <v>229228</v>
      </c>
      <c r="I12" s="17">
        <f t="shared" si="3"/>
        <v>43095</v>
      </c>
      <c r="J12" s="17">
        <f t="shared" si="3"/>
        <v>126873</v>
      </c>
      <c r="K12" s="11">
        <f aca="true" t="shared" si="4" ref="K12:K27">SUM(B12:J12)</f>
        <v>2271898</v>
      </c>
    </row>
    <row r="13" spans="1:13" ht="17.25" customHeight="1">
      <c r="A13" s="14" t="s">
        <v>20</v>
      </c>
      <c r="B13" s="13">
        <v>124967</v>
      </c>
      <c r="C13" s="13">
        <v>170207</v>
      </c>
      <c r="D13" s="13">
        <v>173861</v>
      </c>
      <c r="E13" s="13">
        <v>120541</v>
      </c>
      <c r="F13" s="13">
        <v>155339</v>
      </c>
      <c r="G13" s="13">
        <v>251878</v>
      </c>
      <c r="H13" s="13">
        <v>116829</v>
      </c>
      <c r="I13" s="13">
        <v>25675</v>
      </c>
      <c r="J13" s="13">
        <v>70319</v>
      </c>
      <c r="K13" s="11">
        <f t="shared" si="4"/>
        <v>1209616</v>
      </c>
      <c r="L13" s="52"/>
      <c r="M13" s="53"/>
    </row>
    <row r="14" spans="1:12" ht="17.25" customHeight="1">
      <c r="A14" s="14" t="s">
        <v>21</v>
      </c>
      <c r="B14" s="13">
        <v>116360</v>
      </c>
      <c r="C14" s="13">
        <v>138193</v>
      </c>
      <c r="D14" s="13">
        <v>135036</v>
      </c>
      <c r="E14" s="13">
        <v>98632</v>
      </c>
      <c r="F14" s="13">
        <v>127986</v>
      </c>
      <c r="G14" s="13">
        <v>240211</v>
      </c>
      <c r="H14" s="13">
        <v>109096</v>
      </c>
      <c r="I14" s="13">
        <v>16705</v>
      </c>
      <c r="J14" s="13">
        <v>55477</v>
      </c>
      <c r="K14" s="11">
        <f t="shared" si="4"/>
        <v>1037696</v>
      </c>
      <c r="L14" s="52"/>
    </row>
    <row r="15" spans="1:11" ht="17.25" customHeight="1">
      <c r="A15" s="14" t="s">
        <v>22</v>
      </c>
      <c r="B15" s="13">
        <v>2591</v>
      </c>
      <c r="C15" s="13">
        <v>3862</v>
      </c>
      <c r="D15" s="13">
        <v>3585</v>
      </c>
      <c r="E15" s="13">
        <v>2621</v>
      </c>
      <c r="F15" s="13">
        <v>2691</v>
      </c>
      <c r="G15" s="13">
        <v>4141</v>
      </c>
      <c r="H15" s="13">
        <v>3303</v>
      </c>
      <c r="I15" s="13">
        <v>715</v>
      </c>
      <c r="J15" s="13">
        <v>1077</v>
      </c>
      <c r="K15" s="11">
        <f t="shared" si="4"/>
        <v>24586</v>
      </c>
    </row>
    <row r="16" spans="1:11" ht="17.25" customHeight="1">
      <c r="A16" s="15" t="s">
        <v>97</v>
      </c>
      <c r="B16" s="13">
        <f>B17+B18+B19</f>
        <v>22940</v>
      </c>
      <c r="C16" s="13">
        <f aca="true" t="shared" si="5" ref="C16:J16">C17+C18+C19</f>
        <v>28031</v>
      </c>
      <c r="D16" s="13">
        <f t="shared" si="5"/>
        <v>30109</v>
      </c>
      <c r="E16" s="13">
        <f t="shared" si="5"/>
        <v>19525</v>
      </c>
      <c r="F16" s="13">
        <f t="shared" si="5"/>
        <v>28920</v>
      </c>
      <c r="G16" s="13">
        <f t="shared" si="5"/>
        <v>50714</v>
      </c>
      <c r="H16" s="13">
        <f t="shared" si="5"/>
        <v>20343</v>
      </c>
      <c r="I16" s="13">
        <f t="shared" si="5"/>
        <v>4550</v>
      </c>
      <c r="J16" s="13">
        <f t="shared" si="5"/>
        <v>12301</v>
      </c>
      <c r="K16" s="11">
        <f t="shared" si="4"/>
        <v>217433</v>
      </c>
    </row>
    <row r="17" spans="1:11" ht="17.25" customHeight="1">
      <c r="A17" s="14" t="s">
        <v>98</v>
      </c>
      <c r="B17" s="13">
        <v>14999</v>
      </c>
      <c r="C17" s="13">
        <v>20012</v>
      </c>
      <c r="D17" s="13">
        <v>18621</v>
      </c>
      <c r="E17" s="13">
        <v>13092</v>
      </c>
      <c r="F17" s="13">
        <v>19175</v>
      </c>
      <c r="G17" s="13">
        <v>32832</v>
      </c>
      <c r="H17" s="13">
        <v>14305</v>
      </c>
      <c r="I17" s="13">
        <v>3166</v>
      </c>
      <c r="J17" s="13">
        <v>7418</v>
      </c>
      <c r="K17" s="11">
        <f t="shared" si="4"/>
        <v>143620</v>
      </c>
    </row>
    <row r="18" spans="1:11" ht="17.25" customHeight="1">
      <c r="A18" s="14" t="s">
        <v>99</v>
      </c>
      <c r="B18" s="13">
        <v>4744</v>
      </c>
      <c r="C18" s="13">
        <v>4564</v>
      </c>
      <c r="D18" s="13">
        <v>6633</v>
      </c>
      <c r="E18" s="13">
        <v>4081</v>
      </c>
      <c r="F18" s="13">
        <v>7121</v>
      </c>
      <c r="G18" s="13">
        <v>12580</v>
      </c>
      <c r="H18" s="13">
        <v>3232</v>
      </c>
      <c r="I18" s="13">
        <v>781</v>
      </c>
      <c r="J18" s="13">
        <v>3007</v>
      </c>
      <c r="K18" s="11">
        <f t="shared" si="4"/>
        <v>46743</v>
      </c>
    </row>
    <row r="19" spans="1:11" ht="17.25" customHeight="1">
      <c r="A19" s="14" t="s">
        <v>100</v>
      </c>
      <c r="B19" s="13">
        <v>3197</v>
      </c>
      <c r="C19" s="13">
        <v>3455</v>
      </c>
      <c r="D19" s="13">
        <v>4855</v>
      </c>
      <c r="E19" s="13">
        <v>2352</v>
      </c>
      <c r="F19" s="13">
        <v>2624</v>
      </c>
      <c r="G19" s="13">
        <v>5302</v>
      </c>
      <c r="H19" s="13">
        <v>2806</v>
      </c>
      <c r="I19" s="13">
        <v>603</v>
      </c>
      <c r="J19" s="13">
        <v>1876</v>
      </c>
      <c r="K19" s="11">
        <f t="shared" si="4"/>
        <v>27070</v>
      </c>
    </row>
    <row r="20" spans="1:11" ht="17.25" customHeight="1">
      <c r="A20" s="16" t="s">
        <v>23</v>
      </c>
      <c r="B20" s="11">
        <f>+B21+B22+B23</f>
        <v>182419</v>
      </c>
      <c r="C20" s="11">
        <f aca="true" t="shared" si="6" ref="C20:J20">+C21+C22+C23</f>
        <v>198859</v>
      </c>
      <c r="D20" s="11">
        <f t="shared" si="6"/>
        <v>226904</v>
      </c>
      <c r="E20" s="11">
        <f t="shared" si="6"/>
        <v>146512</v>
      </c>
      <c r="F20" s="11">
        <f t="shared" si="6"/>
        <v>225712</v>
      </c>
      <c r="G20" s="11">
        <f t="shared" si="6"/>
        <v>426042</v>
      </c>
      <c r="H20" s="11">
        <f t="shared" si="6"/>
        <v>146959</v>
      </c>
      <c r="I20" s="11">
        <f t="shared" si="6"/>
        <v>35312</v>
      </c>
      <c r="J20" s="11">
        <f t="shared" si="6"/>
        <v>86107</v>
      </c>
      <c r="K20" s="11">
        <f t="shared" si="4"/>
        <v>1674826</v>
      </c>
    </row>
    <row r="21" spans="1:12" ht="17.25" customHeight="1">
      <c r="A21" s="12" t="s">
        <v>24</v>
      </c>
      <c r="B21" s="13">
        <v>103430</v>
      </c>
      <c r="C21" s="13">
        <v>122618</v>
      </c>
      <c r="D21" s="13">
        <v>141010</v>
      </c>
      <c r="E21" s="13">
        <v>89576</v>
      </c>
      <c r="F21" s="13">
        <v>136902</v>
      </c>
      <c r="G21" s="13">
        <v>237551</v>
      </c>
      <c r="H21" s="13">
        <v>88046</v>
      </c>
      <c r="I21" s="13">
        <v>23091</v>
      </c>
      <c r="J21" s="13">
        <v>52506</v>
      </c>
      <c r="K21" s="11">
        <f t="shared" si="4"/>
        <v>994730</v>
      </c>
      <c r="L21" s="52"/>
    </row>
    <row r="22" spans="1:12" ht="17.25" customHeight="1">
      <c r="A22" s="12" t="s">
        <v>25</v>
      </c>
      <c r="B22" s="13">
        <v>77651</v>
      </c>
      <c r="C22" s="13">
        <v>74647</v>
      </c>
      <c r="D22" s="13">
        <v>84232</v>
      </c>
      <c r="E22" s="13">
        <v>55766</v>
      </c>
      <c r="F22" s="13">
        <v>87395</v>
      </c>
      <c r="G22" s="13">
        <v>186192</v>
      </c>
      <c r="H22" s="13">
        <v>57520</v>
      </c>
      <c r="I22" s="13">
        <v>11907</v>
      </c>
      <c r="J22" s="13">
        <v>33078</v>
      </c>
      <c r="K22" s="11">
        <f t="shared" si="4"/>
        <v>668388</v>
      </c>
      <c r="L22" s="52"/>
    </row>
    <row r="23" spans="1:11" ht="17.25" customHeight="1">
      <c r="A23" s="12" t="s">
        <v>26</v>
      </c>
      <c r="B23" s="13">
        <v>1338</v>
      </c>
      <c r="C23" s="13">
        <v>1594</v>
      </c>
      <c r="D23" s="13">
        <v>1662</v>
      </c>
      <c r="E23" s="13">
        <v>1170</v>
      </c>
      <c r="F23" s="13">
        <v>1415</v>
      </c>
      <c r="G23" s="13">
        <v>2299</v>
      </c>
      <c r="H23" s="13">
        <v>1393</v>
      </c>
      <c r="I23" s="13">
        <v>314</v>
      </c>
      <c r="J23" s="13">
        <v>523</v>
      </c>
      <c r="K23" s="11">
        <f t="shared" si="4"/>
        <v>11708</v>
      </c>
    </row>
    <row r="24" spans="1:11" ht="17.25" customHeight="1">
      <c r="A24" s="16" t="s">
        <v>27</v>
      </c>
      <c r="B24" s="13">
        <v>61983</v>
      </c>
      <c r="C24" s="13">
        <v>93126</v>
      </c>
      <c r="D24" s="13">
        <v>106233</v>
      </c>
      <c r="E24" s="13">
        <v>65017</v>
      </c>
      <c r="F24" s="13">
        <v>75619</v>
      </c>
      <c r="G24" s="13">
        <v>100583</v>
      </c>
      <c r="H24" s="13">
        <v>49095</v>
      </c>
      <c r="I24" s="13">
        <v>18642</v>
      </c>
      <c r="J24" s="13">
        <v>45081</v>
      </c>
      <c r="K24" s="11">
        <f t="shared" si="4"/>
        <v>615379</v>
      </c>
    </row>
    <row r="25" spans="1:12" ht="17.25" customHeight="1">
      <c r="A25" s="12" t="s">
        <v>28</v>
      </c>
      <c r="B25" s="13">
        <v>39669</v>
      </c>
      <c r="C25" s="13">
        <v>59601</v>
      </c>
      <c r="D25" s="13">
        <v>67989</v>
      </c>
      <c r="E25" s="13">
        <v>41611</v>
      </c>
      <c r="F25" s="13">
        <v>48396</v>
      </c>
      <c r="G25" s="13">
        <v>64373</v>
      </c>
      <c r="H25" s="13">
        <v>31421</v>
      </c>
      <c r="I25" s="13">
        <v>11931</v>
      </c>
      <c r="J25" s="13">
        <v>28852</v>
      </c>
      <c r="K25" s="11">
        <f t="shared" si="4"/>
        <v>393843</v>
      </c>
      <c r="L25" s="52"/>
    </row>
    <row r="26" spans="1:12" ht="17.25" customHeight="1">
      <c r="A26" s="12" t="s">
        <v>29</v>
      </c>
      <c r="B26" s="13">
        <v>22314</v>
      </c>
      <c r="C26" s="13">
        <v>33525</v>
      </c>
      <c r="D26" s="13">
        <v>38244</v>
      </c>
      <c r="E26" s="13">
        <v>23406</v>
      </c>
      <c r="F26" s="13">
        <v>27223</v>
      </c>
      <c r="G26" s="13">
        <v>36210</v>
      </c>
      <c r="H26" s="13">
        <v>17674</v>
      </c>
      <c r="I26" s="13">
        <v>6711</v>
      </c>
      <c r="J26" s="13">
        <v>16229</v>
      </c>
      <c r="K26" s="11">
        <f t="shared" si="4"/>
        <v>221536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5880</v>
      </c>
      <c r="I27" s="11">
        <v>0</v>
      </c>
      <c r="J27" s="11">
        <v>0</v>
      </c>
      <c r="K27" s="11">
        <f t="shared" si="4"/>
        <v>5880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15873.05</v>
      </c>
      <c r="I35" s="19">
        <v>0</v>
      </c>
      <c r="J35" s="19">
        <v>0</v>
      </c>
      <c r="K35" s="23">
        <f>SUM(B35:J35)</f>
        <v>15873.05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1464109.2200000002</v>
      </c>
      <c r="C47" s="22">
        <f aca="true" t="shared" si="11" ref="C47:H47">+C48+C57</f>
        <v>2080437.2099999997</v>
      </c>
      <c r="D47" s="22">
        <f t="shared" si="11"/>
        <v>2458366.1599999997</v>
      </c>
      <c r="E47" s="22">
        <f t="shared" si="11"/>
        <v>1424425.7699999998</v>
      </c>
      <c r="F47" s="22">
        <f t="shared" si="11"/>
        <v>1848538.75</v>
      </c>
      <c r="G47" s="22">
        <f t="shared" si="11"/>
        <v>2720856.35</v>
      </c>
      <c r="H47" s="22">
        <f t="shared" si="11"/>
        <v>1408957.53</v>
      </c>
      <c r="I47" s="22">
        <f>+I48+I57</f>
        <v>536221.28</v>
      </c>
      <c r="J47" s="22">
        <f>+J48+J57</f>
        <v>842845.03</v>
      </c>
      <c r="K47" s="22">
        <f>SUM(B47:J47)</f>
        <v>14784757.299999997</v>
      </c>
    </row>
    <row r="48" spans="1:11" ht="17.25" customHeight="1">
      <c r="A48" s="16" t="s">
        <v>115</v>
      </c>
      <c r="B48" s="23">
        <f>SUM(B49:B56)</f>
        <v>1445992.85</v>
      </c>
      <c r="C48" s="23">
        <f aca="true" t="shared" si="12" ref="C48:J48">SUM(C49:C56)</f>
        <v>2057525.4699999997</v>
      </c>
      <c r="D48" s="23">
        <f t="shared" si="12"/>
        <v>2432089.8899999997</v>
      </c>
      <c r="E48" s="23">
        <f t="shared" si="12"/>
        <v>1402623.1099999999</v>
      </c>
      <c r="F48" s="23">
        <f t="shared" si="12"/>
        <v>1825784.06</v>
      </c>
      <c r="G48" s="23">
        <f t="shared" si="12"/>
        <v>2691793.3000000003</v>
      </c>
      <c r="H48" s="23">
        <f t="shared" si="12"/>
        <v>1389507.02</v>
      </c>
      <c r="I48" s="23">
        <f t="shared" si="12"/>
        <v>536221.28</v>
      </c>
      <c r="J48" s="23">
        <f t="shared" si="12"/>
        <v>829154.9400000001</v>
      </c>
      <c r="K48" s="23">
        <f aca="true" t="shared" si="13" ref="K48:K57">SUM(B48:J48)</f>
        <v>14610691.919999998</v>
      </c>
    </row>
    <row r="49" spans="1:11" ht="17.25" customHeight="1">
      <c r="A49" s="34" t="s">
        <v>46</v>
      </c>
      <c r="B49" s="23">
        <f aca="true" t="shared" si="14" ref="B49:H49">ROUND(B30*B7,2)</f>
        <v>1444590.55</v>
      </c>
      <c r="C49" s="23">
        <f t="shared" si="14"/>
        <v>2050617.95</v>
      </c>
      <c r="D49" s="23">
        <f t="shared" si="14"/>
        <v>2429372.88</v>
      </c>
      <c r="E49" s="23">
        <f t="shared" si="14"/>
        <v>1401457.45</v>
      </c>
      <c r="F49" s="23">
        <f t="shared" si="14"/>
        <v>1823638.12</v>
      </c>
      <c r="G49" s="23">
        <f t="shared" si="14"/>
        <v>2688822.68</v>
      </c>
      <c r="H49" s="23">
        <f t="shared" si="14"/>
        <v>1372259.98</v>
      </c>
      <c r="I49" s="23">
        <f>ROUND(I30*I7,2)</f>
        <v>535155.56</v>
      </c>
      <c r="J49" s="23">
        <f>ROUND(J30*J7,2)</f>
        <v>826937.9</v>
      </c>
      <c r="K49" s="23">
        <f t="shared" si="13"/>
        <v>14572853.07</v>
      </c>
    </row>
    <row r="50" spans="1:11" ht="17.25" customHeight="1">
      <c r="A50" s="34" t="s">
        <v>47</v>
      </c>
      <c r="B50" s="19">
        <v>0</v>
      </c>
      <c r="C50" s="23">
        <f>ROUND(C31*C7,2)</f>
        <v>4558.14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4558.14</v>
      </c>
    </row>
    <row r="51" spans="1:11" ht="17.25" customHeight="1">
      <c r="A51" s="68" t="s">
        <v>108</v>
      </c>
      <c r="B51" s="69">
        <f aca="true" t="shared" si="15" ref="B51:H51">ROUND(B32*B7,2)</f>
        <v>-2689.38</v>
      </c>
      <c r="C51" s="69">
        <f t="shared" si="15"/>
        <v>-3424.34</v>
      </c>
      <c r="D51" s="69">
        <f t="shared" si="15"/>
        <v>-3668.75</v>
      </c>
      <c r="E51" s="69">
        <f t="shared" si="15"/>
        <v>-2279.74</v>
      </c>
      <c r="F51" s="69">
        <f t="shared" si="15"/>
        <v>-3135.58</v>
      </c>
      <c r="G51" s="69">
        <f t="shared" si="15"/>
        <v>-4459.46</v>
      </c>
      <c r="H51" s="69">
        <f t="shared" si="15"/>
        <v>-2341.05</v>
      </c>
      <c r="I51" s="19">
        <v>0</v>
      </c>
      <c r="J51" s="19">
        <v>0</v>
      </c>
      <c r="K51" s="69">
        <f>SUM(B51:J51)</f>
        <v>-21998.3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15873.05</v>
      </c>
      <c r="I53" s="31">
        <f>+I35</f>
        <v>0</v>
      </c>
      <c r="J53" s="31">
        <f>+J35</f>
        <v>0</v>
      </c>
      <c r="K53" s="23">
        <f t="shared" si="13"/>
        <v>15873.05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-241887.44999999998</v>
      </c>
      <c r="C61" s="35">
        <f t="shared" si="16"/>
        <v>-322360.44</v>
      </c>
      <c r="D61" s="35">
        <f t="shared" si="16"/>
        <v>-313867.4</v>
      </c>
      <c r="E61" s="35">
        <f t="shared" si="16"/>
        <v>-389308.36000000004</v>
      </c>
      <c r="F61" s="35">
        <f t="shared" si="16"/>
        <v>-230065.06000000006</v>
      </c>
      <c r="G61" s="35">
        <f t="shared" si="16"/>
        <v>-434533.53</v>
      </c>
      <c r="H61" s="35">
        <f t="shared" si="16"/>
        <v>-256762.49</v>
      </c>
      <c r="I61" s="35">
        <f t="shared" si="16"/>
        <v>-104036.39</v>
      </c>
      <c r="J61" s="35">
        <f t="shared" si="16"/>
        <v>-106890.45999999999</v>
      </c>
      <c r="K61" s="35">
        <f>SUM(B61:J61)</f>
        <v>-2399711.5800000005</v>
      </c>
    </row>
    <row r="62" spans="1:11" ht="18.75" customHeight="1">
      <c r="A62" s="16" t="s">
        <v>77</v>
      </c>
      <c r="B62" s="35">
        <f aca="true" t="shared" si="17" ref="B62:J62">B63+B64+B65+B66+B67+B68</f>
        <v>-303893.1</v>
      </c>
      <c r="C62" s="35">
        <f t="shared" si="17"/>
        <v>-267090.01</v>
      </c>
      <c r="D62" s="35">
        <f t="shared" si="17"/>
        <v>-257085.74000000002</v>
      </c>
      <c r="E62" s="35">
        <f t="shared" si="17"/>
        <v>-339627.68000000005</v>
      </c>
      <c r="F62" s="35">
        <f t="shared" si="17"/>
        <v>-302162.93000000005</v>
      </c>
      <c r="G62" s="35">
        <f t="shared" si="17"/>
        <v>-350260.13</v>
      </c>
      <c r="H62" s="35">
        <f t="shared" si="17"/>
        <v>-218225.4</v>
      </c>
      <c r="I62" s="35">
        <f t="shared" si="17"/>
        <v>-39459.2</v>
      </c>
      <c r="J62" s="35">
        <f t="shared" si="17"/>
        <v>-80651.2</v>
      </c>
      <c r="K62" s="35">
        <f aca="true" t="shared" si="18" ref="K62:K100">SUM(B62:J62)</f>
        <v>-2158455.3899999997</v>
      </c>
    </row>
    <row r="63" spans="1:11" ht="18.75" customHeight="1">
      <c r="A63" s="12" t="s">
        <v>78</v>
      </c>
      <c r="B63" s="35">
        <f>-ROUND(B9*$D$3,2)</f>
        <v>-186306.4</v>
      </c>
      <c r="C63" s="35">
        <f aca="true" t="shared" si="19" ref="C63:J63">-ROUND(C9*$D$3,2)</f>
        <v>-252950.8</v>
      </c>
      <c r="D63" s="35">
        <f t="shared" si="19"/>
        <v>-220483.6</v>
      </c>
      <c r="E63" s="35">
        <f t="shared" si="19"/>
        <v>-170483.2</v>
      </c>
      <c r="F63" s="35">
        <f t="shared" si="19"/>
        <v>-193332.6</v>
      </c>
      <c r="G63" s="35">
        <f t="shared" si="19"/>
        <v>-265547.8</v>
      </c>
      <c r="H63" s="35">
        <f t="shared" si="19"/>
        <v>-218188.4</v>
      </c>
      <c r="I63" s="35">
        <f t="shared" si="19"/>
        <v>-39459.2</v>
      </c>
      <c r="J63" s="35">
        <f t="shared" si="19"/>
        <v>-80651.2</v>
      </c>
      <c r="K63" s="35">
        <f t="shared" si="18"/>
        <v>-1627403.1999999997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-866.4</v>
      </c>
      <c r="C65" s="35">
        <v>-190</v>
      </c>
      <c r="D65" s="35">
        <v>-547.2</v>
      </c>
      <c r="E65" s="35">
        <v>-1178</v>
      </c>
      <c r="F65" s="35">
        <v>-444.6</v>
      </c>
      <c r="G65" s="35">
        <v>-266</v>
      </c>
      <c r="H65" s="19">
        <v>0</v>
      </c>
      <c r="I65" s="19">
        <v>0</v>
      </c>
      <c r="J65" s="19">
        <v>0</v>
      </c>
      <c r="K65" s="35">
        <f t="shared" si="18"/>
        <v>-3492.2000000000003</v>
      </c>
    </row>
    <row r="66" spans="1:11" ht="18.75" customHeight="1">
      <c r="A66" s="12" t="s">
        <v>109</v>
      </c>
      <c r="B66" s="35">
        <v>-13151.8</v>
      </c>
      <c r="C66" s="35">
        <v>-5164.2</v>
      </c>
      <c r="D66" s="35">
        <v>-4381.4</v>
      </c>
      <c r="E66" s="35">
        <v>-9241.6</v>
      </c>
      <c r="F66" s="35">
        <v>-2713.2</v>
      </c>
      <c r="G66" s="35">
        <v>-4408</v>
      </c>
      <c r="H66" s="19">
        <v>0</v>
      </c>
      <c r="I66" s="19">
        <v>0</v>
      </c>
      <c r="J66" s="19">
        <v>0</v>
      </c>
      <c r="K66" s="35">
        <f t="shared" si="18"/>
        <v>-39060.2</v>
      </c>
    </row>
    <row r="67" spans="1:11" ht="18.75" customHeight="1">
      <c r="A67" s="12" t="s">
        <v>55</v>
      </c>
      <c r="B67" s="47">
        <v>-103568.5</v>
      </c>
      <c r="C67" s="47">
        <v>-8785.01</v>
      </c>
      <c r="D67" s="47">
        <v>-31673.54</v>
      </c>
      <c r="E67" s="47">
        <v>-158724.88</v>
      </c>
      <c r="F67" s="47">
        <v>-105672.53</v>
      </c>
      <c r="G67" s="47">
        <v>-80038.33</v>
      </c>
      <c r="H67" s="19">
        <v>-37</v>
      </c>
      <c r="I67" s="19">
        <v>0</v>
      </c>
      <c r="J67" s="19">
        <v>0</v>
      </c>
      <c r="K67" s="35">
        <f t="shared" si="18"/>
        <v>-488499.79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0</v>
      </c>
    </row>
    <row r="69" spans="1:11" ht="18.75" customHeight="1">
      <c r="A69" s="12" t="s">
        <v>82</v>
      </c>
      <c r="B69" s="35">
        <f>SUM(B70:B98)</f>
        <v>62005.65</v>
      </c>
      <c r="C69" s="35">
        <f aca="true" t="shared" si="20" ref="C69:J69">SUM(C70:C98)</f>
        <v>-55270.43</v>
      </c>
      <c r="D69" s="35">
        <f t="shared" si="20"/>
        <v>-56781.659999999996</v>
      </c>
      <c r="E69" s="35">
        <f t="shared" si="20"/>
        <v>-49680.68</v>
      </c>
      <c r="F69" s="35">
        <f t="shared" si="20"/>
        <v>72097.87</v>
      </c>
      <c r="G69" s="35">
        <f t="shared" si="20"/>
        <v>-84273.4</v>
      </c>
      <c r="H69" s="35">
        <f t="shared" si="20"/>
        <v>-38537.090000000004</v>
      </c>
      <c r="I69" s="35">
        <f t="shared" si="20"/>
        <v>-64577.19</v>
      </c>
      <c r="J69" s="35">
        <f t="shared" si="20"/>
        <v>-26239.260000000002</v>
      </c>
      <c r="K69" s="35">
        <f t="shared" si="18"/>
        <v>-241256.19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-11822.73</v>
      </c>
      <c r="F93" s="19">
        <v>0</v>
      </c>
      <c r="G93" s="19">
        <v>0</v>
      </c>
      <c r="H93" s="19">
        <v>0</v>
      </c>
      <c r="I93" s="48">
        <v>-6756.39</v>
      </c>
      <c r="J93" s="48">
        <v>-15086.93</v>
      </c>
      <c r="K93" s="48">
        <f t="shared" si="18"/>
        <v>-33666.05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131</v>
      </c>
      <c r="B97" s="48">
        <v>50598.4</v>
      </c>
      <c r="C97" s="48">
        <v>-20965.32</v>
      </c>
      <c r="D97" s="48">
        <v>-22012.5</v>
      </c>
      <c r="E97" s="48">
        <v>-14931.36</v>
      </c>
      <c r="F97" s="48">
        <v>60241.46</v>
      </c>
      <c r="G97" s="48">
        <v>-34303.5</v>
      </c>
      <c r="H97" s="48">
        <v>-15267.69</v>
      </c>
      <c r="I97" s="48">
        <v>-3359.49</v>
      </c>
      <c r="J97" s="19">
        <v>0</v>
      </c>
      <c r="K97" s="19">
        <f t="shared" si="18"/>
        <v>0</v>
      </c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19"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1222221.77</v>
      </c>
      <c r="C103" s="24">
        <f t="shared" si="21"/>
        <v>1758076.7699999998</v>
      </c>
      <c r="D103" s="24">
        <f t="shared" si="21"/>
        <v>2144498.7599999993</v>
      </c>
      <c r="E103" s="24">
        <f t="shared" si="21"/>
        <v>1035117.4099999997</v>
      </c>
      <c r="F103" s="24">
        <f t="shared" si="21"/>
        <v>1618473.69</v>
      </c>
      <c r="G103" s="24">
        <f t="shared" si="21"/>
        <v>2286322.8200000003</v>
      </c>
      <c r="H103" s="24">
        <f t="shared" si="21"/>
        <v>1152195.04</v>
      </c>
      <c r="I103" s="24">
        <f>+I104+I105</f>
        <v>432184.89</v>
      </c>
      <c r="J103" s="24">
        <f>+J104+J105</f>
        <v>735954.5700000001</v>
      </c>
      <c r="K103" s="48">
        <f>SUM(B103:J103)</f>
        <v>12385045.719999999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1204105.4</v>
      </c>
      <c r="C104" s="24">
        <f t="shared" si="22"/>
        <v>1735165.0299999998</v>
      </c>
      <c r="D104" s="24">
        <f t="shared" si="22"/>
        <v>2118222.4899999993</v>
      </c>
      <c r="E104" s="24">
        <f t="shared" si="22"/>
        <v>1013314.7499999997</v>
      </c>
      <c r="F104" s="24">
        <f t="shared" si="22"/>
        <v>1595719</v>
      </c>
      <c r="G104" s="24">
        <f t="shared" si="22"/>
        <v>2257259.7700000005</v>
      </c>
      <c r="H104" s="24">
        <f t="shared" si="22"/>
        <v>1132744.53</v>
      </c>
      <c r="I104" s="24">
        <f t="shared" si="22"/>
        <v>432184.89</v>
      </c>
      <c r="J104" s="24">
        <f t="shared" si="22"/>
        <v>722264.4800000001</v>
      </c>
      <c r="K104" s="48">
        <f>SUM(B104:J104)</f>
        <v>12210980.34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12385045.709999999</v>
      </c>
      <c r="L111" s="54"/>
    </row>
    <row r="112" spans="1:11" ht="18.75" customHeight="1">
      <c r="A112" s="26" t="s">
        <v>73</v>
      </c>
      <c r="B112" s="27">
        <v>163990.4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163990.4</v>
      </c>
    </row>
    <row r="113" spans="1:11" ht="18.75" customHeight="1">
      <c r="A113" s="26" t="s">
        <v>74</v>
      </c>
      <c r="B113" s="27">
        <v>1058231.37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1058231.37</v>
      </c>
    </row>
    <row r="114" spans="1:11" ht="18.75" customHeight="1">
      <c r="A114" s="26" t="s">
        <v>75</v>
      </c>
      <c r="B114" s="40">
        <v>0</v>
      </c>
      <c r="C114" s="27">
        <f>+C103</f>
        <v>1758076.7699999998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1758076.7699999998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2144498.7599999993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2144498.7599999993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1035117.4099999997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1035117.4099999997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322424.45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322424.45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607471.76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607471.76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78055.4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78055.4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610522.09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610522.09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669474.82</v>
      </c>
      <c r="H121" s="40">
        <v>0</v>
      </c>
      <c r="I121" s="40">
        <v>0</v>
      </c>
      <c r="J121" s="40">
        <v>0</v>
      </c>
      <c r="K121" s="41">
        <f t="shared" si="24"/>
        <v>669474.82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54090.3</v>
      </c>
      <c r="H122" s="40">
        <v>0</v>
      </c>
      <c r="I122" s="40">
        <v>0</v>
      </c>
      <c r="J122" s="40">
        <v>0</v>
      </c>
      <c r="K122" s="41">
        <f t="shared" si="24"/>
        <v>54090.3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352099.84</v>
      </c>
      <c r="H123" s="40">
        <v>0</v>
      </c>
      <c r="I123" s="40">
        <v>0</v>
      </c>
      <c r="J123" s="40">
        <v>0</v>
      </c>
      <c r="K123" s="41">
        <f t="shared" si="24"/>
        <v>352099.84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331676.29</v>
      </c>
      <c r="H124" s="40">
        <v>0</v>
      </c>
      <c r="I124" s="40">
        <v>0</v>
      </c>
      <c r="J124" s="40">
        <v>0</v>
      </c>
      <c r="K124" s="41">
        <f t="shared" si="24"/>
        <v>331676.29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878981.56</v>
      </c>
      <c r="H125" s="40">
        <v>0</v>
      </c>
      <c r="I125" s="40">
        <v>0</v>
      </c>
      <c r="J125" s="40">
        <v>0</v>
      </c>
      <c r="K125" s="41">
        <f t="shared" si="24"/>
        <v>878981.56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430557.78</v>
      </c>
      <c r="I126" s="40">
        <v>0</v>
      </c>
      <c r="J126" s="40">
        <v>0</v>
      </c>
      <c r="K126" s="41">
        <f t="shared" si="24"/>
        <v>430557.78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721637.25</v>
      </c>
      <c r="I127" s="40">
        <v>0</v>
      </c>
      <c r="J127" s="40">
        <v>0</v>
      </c>
      <c r="K127" s="41">
        <f t="shared" si="24"/>
        <v>721637.25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432184.89</v>
      </c>
      <c r="J128" s="40">
        <v>0</v>
      </c>
      <c r="K128" s="41">
        <f t="shared" si="24"/>
        <v>432184.89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735954.57</v>
      </c>
      <c r="K129" s="44">
        <f t="shared" si="24"/>
        <v>735954.57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2016-02-12T18:27:29Z</dcterms:modified>
  <cp:category/>
  <cp:version/>
  <cp:contentType/>
  <cp:contentStatus/>
</cp:coreProperties>
</file>