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<sst xmlns="http://schemas.openxmlformats.org/spreadsheetml/2006/main" count="133" uniqueCount="133">
  <si>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</si>
  <si>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</si>
  <si>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</si>
  <si>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</si>
  <si>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</si>
  <si>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</si>
  <si>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</si>
  <si>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</si>
  <si>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</si>
  <si>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</si>
  <si>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</si>
  <si>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</si>
  <si>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</si>
  <si>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</si>
  <si>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</si>
  <si>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</si>
  <si>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</si>
  <si>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</si>
  <si>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</si>
  <si>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</si>
  <si>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</si>
  <si>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</si>
  <si>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</si>
  <si>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</si>
  <si>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</si>
  <si>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</si>
  <si>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</si>
  <si>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</si>
  <si>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</si>
  <si>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</si>
  <si>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</si>
  <si>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</si>
  <si>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</si>
  <si>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</si>
  <si>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</si>
  <si>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</si>
  <si>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</si>
  <si>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</si>
  <si>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</si>
  <si>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</si>
  <si>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</si>
  <si>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</si>
  <si>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</si>
  <si>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</si>
  <si>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</si>
  <si>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</si>
  <si>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</si>
  <si>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</si>
  <si>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</si>
  <si>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</si>
  <si>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</si>
  <si>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</si>
  <si>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</si>
  <si>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</si>
  <si>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</si>
  <si>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</si>
  <si>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</si>
  <si>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</si>
  <si>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</si>
  <si>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</si>
  <si>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</si>
  <si>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</si>
  <si>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</si>
  <si>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</si>
  <si>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</si>
  <si>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</si>
  <si>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</si>
  <si>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</si>
  <si>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</si>
  <si>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</si>
  <si>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</si>
  <si>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</si>
  <si>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</si>
  <si>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</si>
  <si>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</si>
  <si>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</si>
  <si>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</si>
  <si>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</si>
  <si>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</si>
  <si>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</si>
  <si>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</si>
  <si>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</si>
  <si>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</si>
  <si>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</si>
  <si>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</si>
  <si>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</si>
  <si>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</si>
  <si>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</si>
  <si>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</si>
  <si>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</si>
  <si>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</si>
  <si>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</si>
  <si>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</si>
  <si>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</si>
  <si>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</si>
  <si>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</si>
  <si>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</si>
  <si>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</si>
  <si>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</si>
  <si>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</si>
  <si>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</si>
  <si>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</si>
  <si>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</si>
  <si>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</si>
  <si>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</si>
  <si>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</si>
  <si>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</si>
  <si>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</si>
  <si>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</si>
  <si>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</si>
  <si>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</si>
  <si>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</si>
  <si>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</si>
  <si>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</si>
  <si>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</si>
  <si>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</si>
  <si>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</si>
  <si>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</si>
  <si>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</si>
  <si>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</si>
  <si>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</si>
  <si>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</si>
  <si>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</si>
  <si>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</si>
  <si>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</si>
  <si>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</si>
  <si>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</si>
  <si>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</si>
  <si>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</si>
  <si>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</si>
  <si>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03/02/16 - VENCIMENTO 12/02/16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</si>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</sst>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582085</v>
      </c>
      <c r="C7" s="9">
        <f t="shared" si="0"/>
        <v>732575</v>
      </c>
      <c r="D7" s="9">
        <f t="shared" si="0"/>
        <v>763544</v>
      </c>
      <c r="E7" s="9">
        <f t="shared" si="0"/>
        <v>524639</v>
      </c>
      <c r="F7" s="9">
        <f t="shared" si="0"/>
        <v>707043</v>
      </c>
      <c r="G7" s="9">
        <f t="shared" si="0"/>
        <v>1186378</v>
      </c>
      <c r="H7" s="9">
        <f t="shared" si="0"/>
        <v>542378</v>
      </c>
      <c r="I7" s="9">
        <f t="shared" si="0"/>
        <v>122974</v>
      </c>
      <c r="J7" s="9">
        <f t="shared" si="0"/>
        <v>306823</v>
      </c>
      <c r="K7" s="9">
        <f t="shared" si="0"/>
        <v>5468439</v>
      </c>
      <c r="L7" s="52"/>
    </row>
    <row r="8" spans="1:11" ht="17.25" customHeight="1">
      <c r="A8" s="10" t="s">
        <v>101</v>
      </c>
      <c r="B8" s="11">
        <f>B9+B12+B16</f>
        <v>328053</v>
      </c>
      <c r="C8" s="11">
        <f aca="true" t="shared" si="1" ref="C8:J8">C9+C12+C16</f>
        <v>426132</v>
      </c>
      <c r="D8" s="11">
        <f t="shared" si="1"/>
        <v>417497</v>
      </c>
      <c r="E8" s="11">
        <f t="shared" si="1"/>
        <v>302185</v>
      </c>
      <c r="F8" s="11">
        <f t="shared" si="1"/>
        <v>387278</v>
      </c>
      <c r="G8" s="11">
        <f t="shared" si="1"/>
        <v>640974</v>
      </c>
      <c r="H8" s="11">
        <f t="shared" si="1"/>
        <v>329715</v>
      </c>
      <c r="I8" s="11">
        <f t="shared" si="1"/>
        <v>63061</v>
      </c>
      <c r="J8" s="11">
        <f t="shared" si="1"/>
        <v>167702</v>
      </c>
      <c r="K8" s="11">
        <f>SUM(B8:J8)</f>
        <v>3062597</v>
      </c>
    </row>
    <row r="9" spans="1:11" ht="17.25" customHeight="1">
      <c r="A9" s="15" t="s">
        <v>17</v>
      </c>
      <c r="B9" s="13">
        <f>+B10+B11</f>
        <v>45791</v>
      </c>
      <c r="C9" s="13">
        <f aca="true" t="shared" si="2" ref="C9:J9">+C10+C11</f>
        <v>60659</v>
      </c>
      <c r="D9" s="13">
        <f t="shared" si="2"/>
        <v>51050</v>
      </c>
      <c r="E9" s="13">
        <f t="shared" si="2"/>
        <v>42563</v>
      </c>
      <c r="F9" s="13">
        <f t="shared" si="2"/>
        <v>47182</v>
      </c>
      <c r="G9" s="13">
        <f t="shared" si="2"/>
        <v>63626</v>
      </c>
      <c r="H9" s="13">
        <f t="shared" si="2"/>
        <v>57174</v>
      </c>
      <c r="I9" s="13">
        <f t="shared" si="2"/>
        <v>10314</v>
      </c>
      <c r="J9" s="13">
        <f t="shared" si="2"/>
        <v>18997</v>
      </c>
      <c r="K9" s="11">
        <f>SUM(B9:J9)</f>
        <v>397356</v>
      </c>
    </row>
    <row r="10" spans="1:11" ht="17.25" customHeight="1">
      <c r="A10" s="29" t="s">
        <v>18</v>
      </c>
      <c r="B10" s="13">
        <v>45786</v>
      </c>
      <c r="C10" s="13">
        <v>60449</v>
      </c>
      <c r="D10" s="13">
        <v>51029</v>
      </c>
      <c r="E10" s="13">
        <v>42563</v>
      </c>
      <c r="F10" s="13">
        <v>47155</v>
      </c>
      <c r="G10" s="13">
        <v>63475</v>
      </c>
      <c r="H10" s="13">
        <v>57174</v>
      </c>
      <c r="I10" s="13">
        <v>10301</v>
      </c>
      <c r="J10" s="13">
        <v>18997</v>
      </c>
      <c r="K10" s="11">
        <f>SUM(B10:J10)</f>
        <v>396929</v>
      </c>
    </row>
    <row r="11" spans="1:11" ht="17.25" customHeight="1">
      <c r="A11" s="29" t="s">
        <v>19</v>
      </c>
      <c r="B11" s="13">
        <v>5</v>
      </c>
      <c r="C11" s="13">
        <v>210</v>
      </c>
      <c r="D11" s="13">
        <v>21</v>
      </c>
      <c r="E11" s="13">
        <v>0</v>
      </c>
      <c r="F11" s="13">
        <v>27</v>
      </c>
      <c r="G11" s="13">
        <v>151</v>
      </c>
      <c r="H11" s="13">
        <v>0</v>
      </c>
      <c r="I11" s="13">
        <v>13</v>
      </c>
      <c r="J11" s="13">
        <v>0</v>
      </c>
      <c r="K11" s="11">
        <f>SUM(B11:J11)</f>
        <v>427</v>
      </c>
    </row>
    <row r="12" spans="1:11" ht="17.25" customHeight="1">
      <c r="A12" s="15" t="s">
        <v>31</v>
      </c>
      <c r="B12" s="17">
        <f aca="true" t="shared" si="3" ref="B12:J12">SUM(B13:B15)</f>
        <v>254453</v>
      </c>
      <c r="C12" s="17">
        <f t="shared" si="3"/>
        <v>331026</v>
      </c>
      <c r="D12" s="17">
        <f t="shared" si="3"/>
        <v>328661</v>
      </c>
      <c r="E12" s="17">
        <f t="shared" si="3"/>
        <v>235423</v>
      </c>
      <c r="F12" s="17">
        <f t="shared" si="3"/>
        <v>305279</v>
      </c>
      <c r="G12" s="17">
        <f t="shared" si="3"/>
        <v>517596</v>
      </c>
      <c r="H12" s="17">
        <f t="shared" si="3"/>
        <v>246877</v>
      </c>
      <c r="I12" s="17">
        <f t="shared" si="3"/>
        <v>46733</v>
      </c>
      <c r="J12" s="17">
        <f t="shared" si="3"/>
        <v>133152</v>
      </c>
      <c r="K12" s="11">
        <f aca="true" t="shared" si="4" ref="K12:K27">SUM(B12:J12)</f>
        <v>2399200</v>
      </c>
    </row>
    <row r="13" spans="1:13" ht="17.25" customHeight="1">
      <c r="A13" s="14" t="s">
        <v>20</v>
      </c>
      <c r="B13" s="13">
        <v>129496</v>
      </c>
      <c r="C13" s="13">
        <v>178735</v>
      </c>
      <c r="D13" s="13">
        <v>182429</v>
      </c>
      <c r="E13" s="13">
        <v>127293</v>
      </c>
      <c r="F13" s="13">
        <v>164375</v>
      </c>
      <c r="G13" s="13">
        <v>260386</v>
      </c>
      <c r="H13" s="13">
        <v>124467</v>
      </c>
      <c r="I13" s="13">
        <v>27860</v>
      </c>
      <c r="J13" s="13">
        <v>73815</v>
      </c>
      <c r="K13" s="11">
        <f t="shared" si="4"/>
        <v>1268856</v>
      </c>
      <c r="L13" s="52"/>
      <c r="M13" s="53"/>
    </row>
    <row r="14" spans="1:12" ht="17.25" customHeight="1">
      <c r="A14" s="14" t="s">
        <v>21</v>
      </c>
      <c r="B14" s="13">
        <v>121625</v>
      </c>
      <c r="C14" s="13">
        <v>147169</v>
      </c>
      <c r="D14" s="13">
        <v>141874</v>
      </c>
      <c r="E14" s="13">
        <v>104825</v>
      </c>
      <c r="F14" s="13">
        <v>137433</v>
      </c>
      <c r="G14" s="13">
        <v>252057</v>
      </c>
      <c r="H14" s="13">
        <v>117263</v>
      </c>
      <c r="I14" s="13">
        <v>17937</v>
      </c>
      <c r="J14" s="13">
        <v>57879</v>
      </c>
      <c r="K14" s="11">
        <f t="shared" si="4"/>
        <v>1098062</v>
      </c>
      <c r="L14" s="52"/>
    </row>
    <row r="15" spans="1:11" ht="17.25" customHeight="1">
      <c r="A15" s="14" t="s">
        <v>22</v>
      </c>
      <c r="B15" s="13">
        <v>3332</v>
      </c>
      <c r="C15" s="13">
        <v>5122</v>
      </c>
      <c r="D15" s="13">
        <v>4358</v>
      </c>
      <c r="E15" s="13">
        <v>3305</v>
      </c>
      <c r="F15" s="13">
        <v>3471</v>
      </c>
      <c r="G15" s="13">
        <v>5153</v>
      </c>
      <c r="H15" s="13">
        <v>5147</v>
      </c>
      <c r="I15" s="13">
        <v>936</v>
      </c>
      <c r="J15" s="13">
        <v>1458</v>
      </c>
      <c r="K15" s="11">
        <f t="shared" si="4"/>
        <v>32282</v>
      </c>
    </row>
    <row r="16" spans="1:11" ht="17.25" customHeight="1">
      <c r="A16" s="15" t="s">
        <v>97</v>
      </c>
      <c r="B16" s="13">
        <f>B17+B18+B19</f>
        <v>27809</v>
      </c>
      <c r="C16" s="13">
        <f aca="true" t="shared" si="5" ref="C16:J16">C17+C18+C19</f>
        <v>34447</v>
      </c>
      <c r="D16" s="13">
        <f t="shared" si="5"/>
        <v>37786</v>
      </c>
      <c r="E16" s="13">
        <f t="shared" si="5"/>
        <v>24199</v>
      </c>
      <c r="F16" s="13">
        <f t="shared" si="5"/>
        <v>34817</v>
      </c>
      <c r="G16" s="13">
        <f t="shared" si="5"/>
        <v>59752</v>
      </c>
      <c r="H16" s="13">
        <f t="shared" si="5"/>
        <v>25664</v>
      </c>
      <c r="I16" s="13">
        <f t="shared" si="5"/>
        <v>6014</v>
      </c>
      <c r="J16" s="13">
        <f t="shared" si="5"/>
        <v>15553</v>
      </c>
      <c r="K16" s="11">
        <f t="shared" si="4"/>
        <v>266041</v>
      </c>
    </row>
    <row r="17" spans="1:11" ht="17.25" customHeight="1">
      <c r="A17" s="14" t="s">
        <v>98</v>
      </c>
      <c r="B17" s="13">
        <v>15548</v>
      </c>
      <c r="C17" s="13">
        <v>21039</v>
      </c>
      <c r="D17" s="13">
        <v>19788</v>
      </c>
      <c r="E17" s="13">
        <v>13838</v>
      </c>
      <c r="F17" s="13">
        <v>20415</v>
      </c>
      <c r="G17" s="13">
        <v>34222</v>
      </c>
      <c r="H17" s="13">
        <v>15231</v>
      </c>
      <c r="I17" s="13">
        <v>3541</v>
      </c>
      <c r="J17" s="13">
        <v>7867</v>
      </c>
      <c r="K17" s="11">
        <f t="shared" si="4"/>
        <v>151489</v>
      </c>
    </row>
    <row r="18" spans="1:11" ht="17.25" customHeight="1">
      <c r="A18" s="14" t="s">
        <v>99</v>
      </c>
      <c r="B18" s="13">
        <v>4934</v>
      </c>
      <c r="C18" s="13">
        <v>4771</v>
      </c>
      <c r="D18" s="13">
        <v>6833</v>
      </c>
      <c r="E18" s="13">
        <v>4434</v>
      </c>
      <c r="F18" s="13">
        <v>7659</v>
      </c>
      <c r="G18" s="13">
        <v>13693</v>
      </c>
      <c r="H18" s="13">
        <v>3677</v>
      </c>
      <c r="I18" s="13">
        <v>889</v>
      </c>
      <c r="J18" s="13">
        <v>3249</v>
      </c>
      <c r="K18" s="11">
        <f t="shared" si="4"/>
        <v>50139</v>
      </c>
    </row>
    <row r="19" spans="1:11" ht="17.25" customHeight="1">
      <c r="A19" s="14" t="s">
        <v>100</v>
      </c>
      <c r="B19" s="13">
        <v>7327</v>
      </c>
      <c r="C19" s="13">
        <v>8637</v>
      </c>
      <c r="D19" s="13">
        <v>11165</v>
      </c>
      <c r="E19" s="13">
        <v>5927</v>
      </c>
      <c r="F19" s="13">
        <v>6743</v>
      </c>
      <c r="G19" s="13">
        <v>11837</v>
      </c>
      <c r="H19" s="13">
        <v>6756</v>
      </c>
      <c r="I19" s="13">
        <v>1584</v>
      </c>
      <c r="J19" s="13">
        <v>4437</v>
      </c>
      <c r="K19" s="11">
        <f t="shared" si="4"/>
        <v>64413</v>
      </c>
    </row>
    <row r="20" spans="1:11" ht="17.25" customHeight="1">
      <c r="A20" s="16" t="s">
        <v>23</v>
      </c>
      <c r="B20" s="11">
        <f>+B21+B22+B23</f>
        <v>188013</v>
      </c>
      <c r="C20" s="11">
        <f aca="true" t="shared" si="6" ref="C20:J20">+C21+C22+C23</f>
        <v>208695</v>
      </c>
      <c r="D20" s="11">
        <f t="shared" si="6"/>
        <v>233830</v>
      </c>
      <c r="E20" s="11">
        <f t="shared" si="6"/>
        <v>154202</v>
      </c>
      <c r="F20" s="11">
        <f t="shared" si="6"/>
        <v>238305</v>
      </c>
      <c r="G20" s="11">
        <f t="shared" si="6"/>
        <v>440954</v>
      </c>
      <c r="H20" s="11">
        <f t="shared" si="6"/>
        <v>155446</v>
      </c>
      <c r="I20" s="11">
        <f t="shared" si="6"/>
        <v>38914</v>
      </c>
      <c r="J20" s="11">
        <f t="shared" si="6"/>
        <v>90615</v>
      </c>
      <c r="K20" s="11">
        <f t="shared" si="4"/>
        <v>1748974</v>
      </c>
    </row>
    <row r="21" spans="1:12" ht="17.25" customHeight="1">
      <c r="A21" s="12" t="s">
        <v>24</v>
      </c>
      <c r="B21" s="13">
        <v>105431</v>
      </c>
      <c r="C21" s="13">
        <v>127557</v>
      </c>
      <c r="D21" s="13">
        <v>145143</v>
      </c>
      <c r="E21" s="13">
        <v>93291</v>
      </c>
      <c r="F21" s="13">
        <v>142489</v>
      </c>
      <c r="G21" s="13">
        <v>242574</v>
      </c>
      <c r="H21" s="13">
        <v>91733</v>
      </c>
      <c r="I21" s="13">
        <v>25352</v>
      </c>
      <c r="J21" s="13">
        <v>54900</v>
      </c>
      <c r="K21" s="11">
        <f t="shared" si="4"/>
        <v>1028470</v>
      </c>
      <c r="L21" s="52"/>
    </row>
    <row r="22" spans="1:12" ht="17.25" customHeight="1">
      <c r="A22" s="12" t="s">
        <v>25</v>
      </c>
      <c r="B22" s="13">
        <v>80909</v>
      </c>
      <c r="C22" s="13">
        <v>79066</v>
      </c>
      <c r="D22" s="13">
        <v>86672</v>
      </c>
      <c r="E22" s="13">
        <v>59519</v>
      </c>
      <c r="F22" s="13">
        <v>94203</v>
      </c>
      <c r="G22" s="13">
        <v>195573</v>
      </c>
      <c r="H22" s="13">
        <v>61917</v>
      </c>
      <c r="I22" s="13">
        <v>13139</v>
      </c>
      <c r="J22" s="13">
        <v>34964</v>
      </c>
      <c r="K22" s="11">
        <f t="shared" si="4"/>
        <v>705962</v>
      </c>
      <c r="L22" s="52"/>
    </row>
    <row r="23" spans="1:11" ht="17.25" customHeight="1">
      <c r="A23" s="12" t="s">
        <v>26</v>
      </c>
      <c r="B23" s="13">
        <v>1673</v>
      </c>
      <c r="C23" s="13">
        <v>2072</v>
      </c>
      <c r="D23" s="13">
        <v>2015</v>
      </c>
      <c r="E23" s="13">
        <v>1392</v>
      </c>
      <c r="F23" s="13">
        <v>1613</v>
      </c>
      <c r="G23" s="13">
        <v>2807</v>
      </c>
      <c r="H23" s="13">
        <v>1796</v>
      </c>
      <c r="I23" s="13">
        <v>423</v>
      </c>
      <c r="J23" s="13">
        <v>751</v>
      </c>
      <c r="K23" s="11">
        <f t="shared" si="4"/>
        <v>14542</v>
      </c>
    </row>
    <row r="24" spans="1:11" ht="17.25" customHeight="1">
      <c r="A24" s="16" t="s">
        <v>27</v>
      </c>
      <c r="B24" s="13">
        <v>66019</v>
      </c>
      <c r="C24" s="13">
        <v>97748</v>
      </c>
      <c r="D24" s="13">
        <v>112217</v>
      </c>
      <c r="E24" s="13">
        <v>68252</v>
      </c>
      <c r="F24" s="13">
        <v>81460</v>
      </c>
      <c r="G24" s="13">
        <v>104450</v>
      </c>
      <c r="H24" s="13">
        <v>51398</v>
      </c>
      <c r="I24" s="13">
        <v>20999</v>
      </c>
      <c r="J24" s="13">
        <v>48506</v>
      </c>
      <c r="K24" s="11">
        <f t="shared" si="4"/>
        <v>651049</v>
      </c>
    </row>
    <row r="25" spans="1:12" ht="17.25" customHeight="1">
      <c r="A25" s="12" t="s">
        <v>28</v>
      </c>
      <c r="B25" s="13">
        <v>42252</v>
      </c>
      <c r="C25" s="13">
        <v>62559</v>
      </c>
      <c r="D25" s="13">
        <v>71819</v>
      </c>
      <c r="E25" s="13">
        <v>43681</v>
      </c>
      <c r="F25" s="13">
        <v>52134</v>
      </c>
      <c r="G25" s="13">
        <v>66848</v>
      </c>
      <c r="H25" s="13">
        <v>32895</v>
      </c>
      <c r="I25" s="13">
        <v>13439</v>
      </c>
      <c r="J25" s="13">
        <v>31044</v>
      </c>
      <c r="K25" s="11">
        <f t="shared" si="4"/>
        <v>416671</v>
      </c>
      <c r="L25" s="52"/>
    </row>
    <row r="26" spans="1:12" ht="17.25" customHeight="1">
      <c r="A26" s="12" t="s">
        <v>29</v>
      </c>
      <c r="B26" s="13">
        <v>23767</v>
      </c>
      <c r="C26" s="13">
        <v>35189</v>
      </c>
      <c r="D26" s="13">
        <v>40398</v>
      </c>
      <c r="E26" s="13">
        <v>24571</v>
      </c>
      <c r="F26" s="13">
        <v>29326</v>
      </c>
      <c r="G26" s="13">
        <v>37602</v>
      </c>
      <c r="H26" s="13">
        <v>18503</v>
      </c>
      <c r="I26" s="13">
        <v>7560</v>
      </c>
      <c r="J26" s="13">
        <v>17462</v>
      </c>
      <c r="K26" s="11">
        <f t="shared" si="4"/>
        <v>234378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5819</v>
      </c>
      <c r="I27" s="11">
        <v>0</v>
      </c>
      <c r="J27" s="11">
        <v>0</v>
      </c>
      <c r="K27" s="11">
        <f t="shared" si="4"/>
        <v>5819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16037.53</v>
      </c>
      <c r="I35" s="19">
        <v>0</v>
      </c>
      <c r="J35" s="19">
        <v>0</v>
      </c>
      <c r="K35" s="23">
        <f>SUM(B35:J35)</f>
        <v>16037.53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1520203.8</v>
      </c>
      <c r="C47" s="22">
        <f aca="true" t="shared" si="11" ref="C47:H47">+C48+C57</f>
        <v>2179468.81</v>
      </c>
      <c r="D47" s="22">
        <f t="shared" si="11"/>
        <v>2556862.1399999997</v>
      </c>
      <c r="E47" s="22">
        <f t="shared" si="11"/>
        <v>1500123.4799999997</v>
      </c>
      <c r="F47" s="22">
        <f t="shared" si="11"/>
        <v>1957415.15</v>
      </c>
      <c r="G47" s="22">
        <f t="shared" si="11"/>
        <v>2821634.13</v>
      </c>
      <c r="H47" s="22">
        <f t="shared" si="11"/>
        <v>1499176.1800000002</v>
      </c>
      <c r="I47" s="22">
        <f>+I48+I57</f>
        <v>588746.1699999999</v>
      </c>
      <c r="J47" s="22">
        <f>+J48+J57</f>
        <v>886057.16</v>
      </c>
      <c r="K47" s="22">
        <f>SUM(B47:J47)</f>
        <v>15509687.019999998</v>
      </c>
    </row>
    <row r="48" spans="1:11" ht="17.25" customHeight="1">
      <c r="A48" s="16" t="s">
        <v>115</v>
      </c>
      <c r="B48" s="23">
        <f>SUM(B49:B56)</f>
        <v>1502087.43</v>
      </c>
      <c r="C48" s="23">
        <f aca="true" t="shared" si="12" ref="C48:J48">SUM(C49:C56)</f>
        <v>2156557.07</v>
      </c>
      <c r="D48" s="23">
        <f t="shared" si="12"/>
        <v>2530585.8699999996</v>
      </c>
      <c r="E48" s="23">
        <f t="shared" si="12"/>
        <v>1478320.8199999998</v>
      </c>
      <c r="F48" s="23">
        <f t="shared" si="12"/>
        <v>1934660.46</v>
      </c>
      <c r="G48" s="23">
        <f t="shared" si="12"/>
        <v>2792571.08</v>
      </c>
      <c r="H48" s="23">
        <f t="shared" si="12"/>
        <v>1479725.6700000002</v>
      </c>
      <c r="I48" s="23">
        <f t="shared" si="12"/>
        <v>588746.1699999999</v>
      </c>
      <c r="J48" s="23">
        <f t="shared" si="12"/>
        <v>872367.0700000001</v>
      </c>
      <c r="K48" s="23">
        <f aca="true" t="shared" si="13" ref="K48:K57">SUM(B48:J48)</f>
        <v>15335621.639999999</v>
      </c>
    </row>
    <row r="49" spans="1:11" ht="17.25" customHeight="1">
      <c r="A49" s="34" t="s">
        <v>46</v>
      </c>
      <c r="B49" s="23">
        <f aca="true" t="shared" si="14" ref="B49:H49">ROUND(B30*B7,2)</f>
        <v>1500789.76</v>
      </c>
      <c r="C49" s="23">
        <f t="shared" si="14"/>
        <v>2149594.82</v>
      </c>
      <c r="D49" s="23">
        <f t="shared" si="14"/>
        <v>2528017.83</v>
      </c>
      <c r="E49" s="23">
        <f t="shared" si="14"/>
        <v>1477278.5</v>
      </c>
      <c r="F49" s="23">
        <f t="shared" si="14"/>
        <v>1932702.04</v>
      </c>
      <c r="G49" s="23">
        <f t="shared" si="14"/>
        <v>2789767.87</v>
      </c>
      <c r="H49" s="23">
        <f t="shared" si="14"/>
        <v>1462468.04</v>
      </c>
      <c r="I49" s="23">
        <f>ROUND(I30*I7,2)</f>
        <v>587680.45</v>
      </c>
      <c r="J49" s="23">
        <f>ROUND(J30*J7,2)</f>
        <v>870150.03</v>
      </c>
      <c r="K49" s="23">
        <f t="shared" si="13"/>
        <v>15298449.339999998</v>
      </c>
    </row>
    <row r="50" spans="1:11" ht="17.25" customHeight="1">
      <c r="A50" s="34" t="s">
        <v>47</v>
      </c>
      <c r="B50" s="19">
        <v>0</v>
      </c>
      <c r="C50" s="23">
        <f>ROUND(C31*C7,2)</f>
        <v>4778.15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4778.15</v>
      </c>
    </row>
    <row r="51" spans="1:11" ht="17.25" customHeight="1">
      <c r="A51" s="68" t="s">
        <v>108</v>
      </c>
      <c r="B51" s="69">
        <f aca="true" t="shared" si="15" ref="B51:H51">ROUND(B32*B7,2)</f>
        <v>-2794.01</v>
      </c>
      <c r="C51" s="69">
        <f t="shared" si="15"/>
        <v>-3589.62</v>
      </c>
      <c r="D51" s="69">
        <f t="shared" si="15"/>
        <v>-3817.72</v>
      </c>
      <c r="E51" s="69">
        <f t="shared" si="15"/>
        <v>-2403.08</v>
      </c>
      <c r="F51" s="69">
        <f t="shared" si="15"/>
        <v>-3323.1</v>
      </c>
      <c r="G51" s="69">
        <f t="shared" si="15"/>
        <v>-4626.87</v>
      </c>
      <c r="H51" s="69">
        <f t="shared" si="15"/>
        <v>-2494.94</v>
      </c>
      <c r="I51" s="19">
        <v>0</v>
      </c>
      <c r="J51" s="19">
        <v>0</v>
      </c>
      <c r="K51" s="69">
        <f>SUM(B51:J51)</f>
        <v>-23049.34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16037.53</v>
      </c>
      <c r="I53" s="31">
        <f>+I35</f>
        <v>0</v>
      </c>
      <c r="J53" s="31">
        <f>+J35</f>
        <v>0</v>
      </c>
      <c r="K53" s="23">
        <f t="shared" si="13"/>
        <v>16037.53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-257630.85</v>
      </c>
      <c r="C61" s="35">
        <f t="shared" si="16"/>
        <v>-308880.12</v>
      </c>
      <c r="D61" s="35">
        <f t="shared" si="16"/>
        <v>-297274.39</v>
      </c>
      <c r="E61" s="35">
        <f t="shared" si="16"/>
        <v>-396252.38</v>
      </c>
      <c r="F61" s="35">
        <f t="shared" si="16"/>
        <v>-223776.51</v>
      </c>
      <c r="G61" s="35">
        <f t="shared" si="16"/>
        <v>-432978.73</v>
      </c>
      <c r="H61" s="35">
        <f t="shared" si="16"/>
        <v>-256767.37</v>
      </c>
      <c r="I61" s="35">
        <f t="shared" si="16"/>
        <v>-104712.53</v>
      </c>
      <c r="J61" s="35">
        <f t="shared" si="16"/>
        <v>-99201.35</v>
      </c>
      <c r="K61" s="35">
        <f>SUM(B61:J61)</f>
        <v>-2377474.23</v>
      </c>
    </row>
    <row r="62" spans="1:11" ht="18.75" customHeight="1">
      <c r="A62" s="16" t="s">
        <v>77</v>
      </c>
      <c r="B62" s="35">
        <f aca="true" t="shared" si="17" ref="B62:J62">B63+B64+B65+B66+B67+B68</f>
        <v>-321412.13</v>
      </c>
      <c r="C62" s="35">
        <f t="shared" si="17"/>
        <v>-252597.76</v>
      </c>
      <c r="D62" s="35">
        <f t="shared" si="17"/>
        <v>-239598.91</v>
      </c>
      <c r="E62" s="35">
        <f t="shared" si="17"/>
        <v>-345135.6</v>
      </c>
      <c r="F62" s="35">
        <f t="shared" si="17"/>
        <v>-299258.96</v>
      </c>
      <c r="G62" s="35">
        <f t="shared" si="17"/>
        <v>-347417.49</v>
      </c>
      <c r="H62" s="35">
        <f t="shared" si="17"/>
        <v>-217401.2</v>
      </c>
      <c r="I62" s="35">
        <f t="shared" si="17"/>
        <v>-39143.799999999996</v>
      </c>
      <c r="J62" s="35">
        <f t="shared" si="17"/>
        <v>-72188.6</v>
      </c>
      <c r="K62" s="35">
        <f aca="true" t="shared" si="18" ref="K62:K100">SUM(B62:J62)</f>
        <v>-2134154.4499999997</v>
      </c>
    </row>
    <row r="63" spans="1:11" ht="18.75" customHeight="1">
      <c r="A63" s="12" t="s">
        <v>78</v>
      </c>
      <c r="B63" s="35">
        <f>-ROUND(B9*$D$3,2)</f>
        <v>-174005.8</v>
      </c>
      <c r="C63" s="35">
        <f aca="true" t="shared" si="19" ref="C63:J63">-ROUND(C9*$D$3,2)</f>
        <v>-230504.2</v>
      </c>
      <c r="D63" s="35">
        <f t="shared" si="19"/>
        <v>-193990</v>
      </c>
      <c r="E63" s="35">
        <f t="shared" si="19"/>
        <v>-161739.4</v>
      </c>
      <c r="F63" s="35">
        <f t="shared" si="19"/>
        <v>-179291.6</v>
      </c>
      <c r="G63" s="35">
        <f t="shared" si="19"/>
        <v>-241778.8</v>
      </c>
      <c r="H63" s="35">
        <f t="shared" si="19"/>
        <v>-217261.2</v>
      </c>
      <c r="I63" s="35">
        <f t="shared" si="19"/>
        <v>-39193.2</v>
      </c>
      <c r="J63" s="35">
        <f t="shared" si="19"/>
        <v>-72188.6</v>
      </c>
      <c r="K63" s="35">
        <f t="shared" si="18"/>
        <v>-1509952.8</v>
      </c>
    </row>
    <row r="64" spans="1:11" ht="18.75" customHeight="1">
      <c r="A64" s="12" t="s">
        <v>54</v>
      </c>
      <c r="B64" s="19">
        <v>19</v>
      </c>
      <c r="C64" s="19">
        <v>798</v>
      </c>
      <c r="D64" s="19">
        <v>79.8</v>
      </c>
      <c r="E64" s="19">
        <v>0</v>
      </c>
      <c r="F64" s="19">
        <v>102.6</v>
      </c>
      <c r="G64" s="19">
        <v>573.8</v>
      </c>
      <c r="H64" s="19">
        <v>0</v>
      </c>
      <c r="I64" s="19">
        <v>49.4</v>
      </c>
      <c r="J64" s="19">
        <v>0</v>
      </c>
      <c r="K64" s="19">
        <f t="shared" si="18"/>
        <v>1622.6</v>
      </c>
    </row>
    <row r="65" spans="1:11" ht="18.75" customHeight="1">
      <c r="A65" s="12" t="s">
        <v>102</v>
      </c>
      <c r="B65" s="35">
        <v>-1007</v>
      </c>
      <c r="C65" s="35">
        <v>-315.4</v>
      </c>
      <c r="D65" s="35">
        <v>-315.4</v>
      </c>
      <c r="E65" s="35">
        <v>-847.4</v>
      </c>
      <c r="F65" s="35">
        <v>-414.2</v>
      </c>
      <c r="G65" s="35">
        <v>-243.2</v>
      </c>
      <c r="H65" s="19">
        <v>0</v>
      </c>
      <c r="I65" s="19">
        <v>0</v>
      </c>
      <c r="J65" s="19">
        <v>0</v>
      </c>
      <c r="K65" s="35">
        <f t="shared" si="18"/>
        <v>-3142.6</v>
      </c>
    </row>
    <row r="66" spans="1:11" ht="18.75" customHeight="1">
      <c r="A66" s="12" t="s">
        <v>109</v>
      </c>
      <c r="B66" s="35">
        <v>-15758.6</v>
      </c>
      <c r="C66" s="35">
        <v>-7736.8</v>
      </c>
      <c r="D66" s="35">
        <v>-4780.4</v>
      </c>
      <c r="E66" s="35">
        <v>-9762.2</v>
      </c>
      <c r="F66" s="35">
        <v>-5958.4</v>
      </c>
      <c r="G66" s="35">
        <v>-5266.8</v>
      </c>
      <c r="H66" s="19">
        <v>0</v>
      </c>
      <c r="I66" s="19">
        <v>0</v>
      </c>
      <c r="J66" s="19">
        <v>0</v>
      </c>
      <c r="K66" s="35">
        <f t="shared" si="18"/>
        <v>-49263.200000000004</v>
      </c>
    </row>
    <row r="67" spans="1:11" ht="18.75" customHeight="1">
      <c r="A67" s="12" t="s">
        <v>55</v>
      </c>
      <c r="B67" s="47">
        <v>-130659.73</v>
      </c>
      <c r="C67" s="47">
        <v>-14839.36</v>
      </c>
      <c r="D67" s="47">
        <v>-40592.91</v>
      </c>
      <c r="E67" s="47">
        <v>-172696.6</v>
      </c>
      <c r="F67" s="47">
        <v>-113697.36</v>
      </c>
      <c r="G67" s="47">
        <v>-100702.49</v>
      </c>
      <c r="H67" s="19">
        <v>-140</v>
      </c>
      <c r="I67" s="19">
        <v>0</v>
      </c>
      <c r="J67" s="19">
        <v>0</v>
      </c>
      <c r="K67" s="35">
        <f t="shared" si="18"/>
        <v>-573328.45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 aca="true" t="shared" si="20" ref="B69:J69">SUM(B70:B98)</f>
        <v>63781.28</v>
      </c>
      <c r="C69" s="35">
        <f t="shared" si="20"/>
        <v>-56282.36</v>
      </c>
      <c r="D69" s="35">
        <f t="shared" si="20"/>
        <v>-57675.48</v>
      </c>
      <c r="E69" s="35">
        <f t="shared" si="20"/>
        <v>-51116.78</v>
      </c>
      <c r="F69" s="35">
        <f t="shared" si="20"/>
        <v>75482.45</v>
      </c>
      <c r="G69" s="35">
        <f t="shared" si="20"/>
        <v>-85561.23999999999</v>
      </c>
      <c r="H69" s="35">
        <f t="shared" si="20"/>
        <v>-39366.17</v>
      </c>
      <c r="I69" s="35">
        <f t="shared" si="20"/>
        <v>-65568.73</v>
      </c>
      <c r="J69" s="35">
        <f t="shared" si="20"/>
        <v>-27012.75</v>
      </c>
      <c r="K69" s="35">
        <f t="shared" si="18"/>
        <v>-243319.77999999997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-12451.02</v>
      </c>
      <c r="F93" s="19">
        <v>0</v>
      </c>
      <c r="G93" s="19">
        <v>0</v>
      </c>
      <c r="H93" s="19">
        <v>0</v>
      </c>
      <c r="I93" s="48">
        <v>-7418.2</v>
      </c>
      <c r="J93" s="48">
        <v>-15860.42</v>
      </c>
      <c r="K93" s="48">
        <f t="shared" si="18"/>
        <v>-35729.64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52374.03</v>
      </c>
      <c r="C97" s="48">
        <v>-21977.25</v>
      </c>
      <c r="D97" s="48">
        <v>-22906.32</v>
      </c>
      <c r="E97" s="48">
        <v>-15739.17</v>
      </c>
      <c r="F97" s="48">
        <v>63626.04</v>
      </c>
      <c r="G97" s="48">
        <v>-35591.34</v>
      </c>
      <c r="H97" s="48">
        <v>-16096.77</v>
      </c>
      <c r="I97" s="48">
        <v>-3689.22</v>
      </c>
      <c r="J97" s="19"/>
      <c r="K97" s="19"/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/>
      <c r="K98" s="19"/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1262572.95</v>
      </c>
      <c r="C103" s="24">
        <f t="shared" si="21"/>
        <v>1870588.6899999997</v>
      </c>
      <c r="D103" s="24">
        <f t="shared" si="21"/>
        <v>2259587.7499999995</v>
      </c>
      <c r="E103" s="24">
        <f t="shared" si="21"/>
        <v>1103871.0999999996</v>
      </c>
      <c r="F103" s="24">
        <f t="shared" si="21"/>
        <v>1733638.64</v>
      </c>
      <c r="G103" s="24">
        <f t="shared" si="21"/>
        <v>2388655.3999999994</v>
      </c>
      <c r="H103" s="24">
        <f t="shared" si="21"/>
        <v>1242408.8100000003</v>
      </c>
      <c r="I103" s="24">
        <f>+I104+I105</f>
        <v>484033.6399999999</v>
      </c>
      <c r="J103" s="24">
        <f>+J104+J105</f>
        <v>786855.81</v>
      </c>
      <c r="K103" s="48">
        <f>SUM(B103:J103)</f>
        <v>13132212.79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1244456.5799999998</v>
      </c>
      <c r="C104" s="24">
        <f t="shared" si="22"/>
        <v>1847676.9499999997</v>
      </c>
      <c r="D104" s="24">
        <f t="shared" si="22"/>
        <v>2233311.4799999995</v>
      </c>
      <c r="E104" s="24">
        <f t="shared" si="22"/>
        <v>1082068.4399999997</v>
      </c>
      <c r="F104" s="24">
        <f t="shared" si="22"/>
        <v>1710883.95</v>
      </c>
      <c r="G104" s="24">
        <f t="shared" si="22"/>
        <v>2359592.3499999996</v>
      </c>
      <c r="H104" s="24">
        <f t="shared" si="22"/>
        <v>1222958.3000000003</v>
      </c>
      <c r="I104" s="24">
        <f t="shared" si="22"/>
        <v>484033.6399999999</v>
      </c>
      <c r="J104" s="24">
        <f t="shared" si="22"/>
        <v>773165.7200000001</v>
      </c>
      <c r="K104" s="48">
        <f>SUM(B104:J104)</f>
        <v>12958147.41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13132212.770000001</v>
      </c>
      <c r="L111" s="54"/>
    </row>
    <row r="112" spans="1:11" ht="18.75" customHeight="1">
      <c r="A112" s="26" t="s">
        <v>73</v>
      </c>
      <c r="B112" s="27">
        <v>181107.45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181107.45</v>
      </c>
    </row>
    <row r="113" spans="1:11" ht="18.75" customHeight="1">
      <c r="A113" s="26" t="s">
        <v>74</v>
      </c>
      <c r="B113" s="27">
        <v>1081465.49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1081465.49</v>
      </c>
    </row>
    <row r="114" spans="1:11" ht="18.75" customHeight="1">
      <c r="A114" s="26" t="s">
        <v>75</v>
      </c>
      <c r="B114" s="40">
        <v>0</v>
      </c>
      <c r="C114" s="27">
        <f>+C103</f>
        <v>1870588.6899999997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1870588.6899999997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2259587.7499999995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2259587.7499999995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1103871.0999999996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1103871.0999999996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386324.53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386324.53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724922.49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724922.49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71486.99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71486.99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550904.63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550904.63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701990.32</v>
      </c>
      <c r="H121" s="40">
        <v>0</v>
      </c>
      <c r="I121" s="40">
        <v>0</v>
      </c>
      <c r="J121" s="40">
        <v>0</v>
      </c>
      <c r="K121" s="41">
        <f t="shared" si="24"/>
        <v>701990.32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56151.47</v>
      </c>
      <c r="H122" s="40">
        <v>0</v>
      </c>
      <c r="I122" s="40">
        <v>0</v>
      </c>
      <c r="J122" s="40">
        <v>0</v>
      </c>
      <c r="K122" s="41">
        <f t="shared" si="24"/>
        <v>56151.47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370070.18</v>
      </c>
      <c r="H123" s="40">
        <v>0</v>
      </c>
      <c r="I123" s="40">
        <v>0</v>
      </c>
      <c r="J123" s="40">
        <v>0</v>
      </c>
      <c r="K123" s="41">
        <f t="shared" si="24"/>
        <v>370070.18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345860.84</v>
      </c>
      <c r="H124" s="40">
        <v>0</v>
      </c>
      <c r="I124" s="40">
        <v>0</v>
      </c>
      <c r="J124" s="40">
        <v>0</v>
      </c>
      <c r="K124" s="41">
        <f t="shared" si="24"/>
        <v>345860.84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914582.59</v>
      </c>
      <c r="H125" s="40">
        <v>0</v>
      </c>
      <c r="I125" s="40">
        <v>0</v>
      </c>
      <c r="J125" s="40">
        <v>0</v>
      </c>
      <c r="K125" s="41">
        <f t="shared" si="24"/>
        <v>914582.59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467580.43</v>
      </c>
      <c r="I126" s="40">
        <v>0</v>
      </c>
      <c r="J126" s="40">
        <v>0</v>
      </c>
      <c r="K126" s="41">
        <f t="shared" si="24"/>
        <v>467580.43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774828.38</v>
      </c>
      <c r="I127" s="40">
        <v>0</v>
      </c>
      <c r="J127" s="40">
        <v>0</v>
      </c>
      <c r="K127" s="41">
        <f t="shared" si="24"/>
        <v>774828.38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484033.64</v>
      </c>
      <c r="J128" s="40">
        <v>0</v>
      </c>
      <c r="K128" s="41">
        <f t="shared" si="24"/>
        <v>484033.64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786855.8</v>
      </c>
      <c r="K129" s="44">
        <f t="shared" si="24"/>
        <v>786855.8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0.010000000009313226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2016-02-15T18:37:03Z</dcterms:modified>
  <cp:category/>
  <cp:version/>
  <cp:contentType/>
  <cp:contentStatus/>
</cp:coreProperties>
</file>