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<sst xmlns="http://schemas.openxmlformats.org/spreadsheetml/2006/main" count="133" uniqueCount="133">
  <si>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</si>
  <si>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</si>
  <si>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</si>
  <si>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</si>
  <si>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</si>
  <si>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</si>
  <si>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</si>
  <si>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</si>
  <si>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</si>
  <si>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</si>
  <si>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</si>
  <si>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</si>
  <si>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</si>
  <si>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</si>
  <si>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</si>
  <si>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</si>
  <si>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</si>
  <si>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</si>
  <si>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</si>
  <si>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</si>
  <si>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</si>
  <si>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</si>
  <si>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</si>
  <si>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</si>
  <si>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</si>
  <si>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</si>
  <si>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</si>
  <si>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</si>
  <si>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</si>
  <si>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</si>
  <si>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</si>
  <si>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</si>
  <si>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</si>
  <si>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</si>
  <si>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</si>
  <si>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</si>
  <si>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</si>
  <si>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</si>
  <si>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</si>
  <si>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</si>
  <si>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</si>
  <si>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</si>
  <si>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</si>
  <si>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</si>
  <si>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</si>
  <si>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</si>
  <si>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</si>
  <si>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</si>
  <si>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</si>
  <si>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</si>
  <si>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</si>
  <si>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</si>
  <si>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</si>
  <si>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</si>
  <si>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</si>
  <si>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</si>
  <si>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</si>
  <si>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</si>
  <si>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</si>
  <si>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</si>
  <si>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</si>
  <si>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</si>
  <si>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</si>
  <si>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</si>
  <si>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</si>
  <si>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</si>
  <si>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</si>
  <si>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</si>
  <si>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</si>
  <si>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</si>
  <si>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</si>
  <si>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</si>
  <si>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</si>
  <si>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</si>
  <si>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</si>
  <si>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</si>
  <si>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</si>
  <si>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</si>
  <si>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</si>
  <si>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</si>
  <si>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</si>
  <si>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</si>
  <si>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</si>
  <si>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</si>
  <si>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</si>
  <si>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</si>
  <si>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</si>
  <si>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</si>
  <si>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</si>
  <si>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</si>
  <si>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</si>
  <si>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</si>
  <si>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</si>
  <si>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</si>
  <si>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</si>
  <si>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</si>
  <si>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</si>
  <si>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</si>
  <si>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</si>
  <si>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</si>
  <si>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</si>
  <si>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</si>
  <si>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</si>
  <si>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</si>
  <si>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</si>
  <si>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</si>
  <si>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</si>
  <si>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</si>
  <si>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</si>
  <si>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</si>
  <si>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</si>
  <si>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</si>
  <si>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</si>
  <si>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</si>
  <si>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</si>
  <si>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</si>
  <si>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</si>
  <si>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</si>
  <si>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</si>
  <si>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</si>
  <si>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</si>
  <si>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</si>
  <si>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</si>
  <si>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</si>
  <si>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</si>
  <si>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</si>
  <si>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</si>
  <si>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</si>
  <si>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</si>
  <si>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</si>
  <si>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05/02/16 - VENCIMENTO 16/02/16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</si>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</sst>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57">
      <selection activeCell="K78" sqref="K7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576351</v>
      </c>
      <c r="C7" s="9">
        <f t="shared" si="0"/>
        <v>717844</v>
      </c>
      <c r="D7" s="9">
        <f t="shared" si="0"/>
        <v>768426</v>
      </c>
      <c r="E7" s="9">
        <f t="shared" si="0"/>
        <v>511868</v>
      </c>
      <c r="F7" s="9">
        <f t="shared" si="0"/>
        <v>686171</v>
      </c>
      <c r="G7" s="9">
        <f t="shared" si="0"/>
        <v>1184754</v>
      </c>
      <c r="H7" s="9">
        <f t="shared" si="0"/>
        <v>527108</v>
      </c>
      <c r="I7" s="9">
        <f t="shared" si="0"/>
        <v>116662</v>
      </c>
      <c r="J7" s="9">
        <f t="shared" si="0"/>
        <v>310430</v>
      </c>
      <c r="K7" s="9">
        <f t="shared" si="0"/>
        <v>5399614</v>
      </c>
      <c r="L7" s="52"/>
    </row>
    <row r="8" spans="1:11" ht="17.25" customHeight="1">
      <c r="A8" s="10" t="s">
        <v>101</v>
      </c>
      <c r="B8" s="11">
        <f>B9+B12+B16</f>
        <v>326836</v>
      </c>
      <c r="C8" s="11">
        <f aca="true" t="shared" si="1" ref="C8:J8">C9+C12+C16</f>
        <v>421581</v>
      </c>
      <c r="D8" s="11">
        <f t="shared" si="1"/>
        <v>422629</v>
      </c>
      <c r="E8" s="11">
        <f t="shared" si="1"/>
        <v>296840</v>
      </c>
      <c r="F8" s="11">
        <f t="shared" si="1"/>
        <v>377416</v>
      </c>
      <c r="G8" s="11">
        <f t="shared" si="1"/>
        <v>642882</v>
      </c>
      <c r="H8" s="11">
        <f t="shared" si="1"/>
        <v>322088</v>
      </c>
      <c r="I8" s="11">
        <f t="shared" si="1"/>
        <v>60050</v>
      </c>
      <c r="J8" s="11">
        <f t="shared" si="1"/>
        <v>171290</v>
      </c>
      <c r="K8" s="11">
        <f>SUM(B8:J8)</f>
        <v>3041612</v>
      </c>
    </row>
    <row r="9" spans="1:11" ht="17.25" customHeight="1">
      <c r="A9" s="15" t="s">
        <v>17</v>
      </c>
      <c r="B9" s="13">
        <f>+B10+B11</f>
        <v>50367</v>
      </c>
      <c r="C9" s="13">
        <f aca="true" t="shared" si="2" ref="C9:J9">+C10+C11</f>
        <v>66603</v>
      </c>
      <c r="D9" s="13">
        <f t="shared" si="2"/>
        <v>58699</v>
      </c>
      <c r="E9" s="13">
        <f t="shared" si="2"/>
        <v>45347</v>
      </c>
      <c r="F9" s="13">
        <f t="shared" si="2"/>
        <v>50042</v>
      </c>
      <c r="G9" s="13">
        <f t="shared" si="2"/>
        <v>68154</v>
      </c>
      <c r="H9" s="13">
        <f t="shared" si="2"/>
        <v>57704</v>
      </c>
      <c r="I9" s="13">
        <f t="shared" si="2"/>
        <v>10506</v>
      </c>
      <c r="J9" s="13">
        <f t="shared" si="2"/>
        <v>22395</v>
      </c>
      <c r="K9" s="11">
        <f>SUM(B9:J9)</f>
        <v>429817</v>
      </c>
    </row>
    <row r="10" spans="1:11" ht="17.25" customHeight="1">
      <c r="A10" s="29" t="s">
        <v>18</v>
      </c>
      <c r="B10" s="13">
        <v>50367</v>
      </c>
      <c r="C10" s="13">
        <v>66603</v>
      </c>
      <c r="D10" s="13">
        <v>58699</v>
      </c>
      <c r="E10" s="13">
        <v>45347</v>
      </c>
      <c r="F10" s="13">
        <v>50042</v>
      </c>
      <c r="G10" s="13">
        <v>68154</v>
      </c>
      <c r="H10" s="13">
        <v>57704</v>
      </c>
      <c r="I10" s="13">
        <v>10506</v>
      </c>
      <c r="J10" s="13">
        <v>22395</v>
      </c>
      <c r="K10" s="11">
        <f>SUM(B10:J10)</f>
        <v>429817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247452</v>
      </c>
      <c r="C12" s="17">
        <f t="shared" si="3"/>
        <v>320312</v>
      </c>
      <c r="D12" s="17">
        <f t="shared" si="3"/>
        <v>324948</v>
      </c>
      <c r="E12" s="17">
        <f t="shared" si="3"/>
        <v>226640</v>
      </c>
      <c r="F12" s="17">
        <f t="shared" si="3"/>
        <v>292465</v>
      </c>
      <c r="G12" s="17">
        <f t="shared" si="3"/>
        <v>512700</v>
      </c>
      <c r="H12" s="17">
        <f t="shared" si="3"/>
        <v>238297</v>
      </c>
      <c r="I12" s="17">
        <f t="shared" si="3"/>
        <v>43794</v>
      </c>
      <c r="J12" s="17">
        <f t="shared" si="3"/>
        <v>132829</v>
      </c>
      <c r="K12" s="11">
        <f aca="true" t="shared" si="4" ref="K12:K27">SUM(B12:J12)</f>
        <v>2339437</v>
      </c>
    </row>
    <row r="13" spans="1:13" ht="17.25" customHeight="1">
      <c r="A13" s="14" t="s">
        <v>20</v>
      </c>
      <c r="B13" s="13">
        <v>123980</v>
      </c>
      <c r="C13" s="13">
        <v>171817</v>
      </c>
      <c r="D13" s="13">
        <v>178312</v>
      </c>
      <c r="E13" s="13">
        <v>120591</v>
      </c>
      <c r="F13" s="13">
        <v>155999</v>
      </c>
      <c r="G13" s="13">
        <v>254797</v>
      </c>
      <c r="H13" s="13">
        <v>118348</v>
      </c>
      <c r="I13" s="13">
        <v>25665</v>
      </c>
      <c r="J13" s="13">
        <v>72931</v>
      </c>
      <c r="K13" s="11">
        <f t="shared" si="4"/>
        <v>1222440</v>
      </c>
      <c r="L13" s="52"/>
      <c r="M13" s="53"/>
    </row>
    <row r="14" spans="1:12" ht="17.25" customHeight="1">
      <c r="A14" s="14" t="s">
        <v>21</v>
      </c>
      <c r="B14" s="13">
        <v>120108</v>
      </c>
      <c r="C14" s="13">
        <v>143552</v>
      </c>
      <c r="D14" s="13">
        <v>142289</v>
      </c>
      <c r="E14" s="13">
        <v>102727</v>
      </c>
      <c r="F14" s="13">
        <v>133286</v>
      </c>
      <c r="G14" s="13">
        <v>252838</v>
      </c>
      <c r="H14" s="13">
        <v>115270</v>
      </c>
      <c r="I14" s="13">
        <v>17247</v>
      </c>
      <c r="J14" s="13">
        <v>58436</v>
      </c>
      <c r="K14" s="11">
        <f t="shared" si="4"/>
        <v>1085753</v>
      </c>
      <c r="L14" s="52"/>
    </row>
    <row r="15" spans="1:11" ht="17.25" customHeight="1">
      <c r="A15" s="14" t="s">
        <v>22</v>
      </c>
      <c r="B15" s="13">
        <v>3364</v>
      </c>
      <c r="C15" s="13">
        <v>4943</v>
      </c>
      <c r="D15" s="13">
        <v>4347</v>
      </c>
      <c r="E15" s="13">
        <v>3322</v>
      </c>
      <c r="F15" s="13">
        <v>3180</v>
      </c>
      <c r="G15" s="13">
        <v>5065</v>
      </c>
      <c r="H15" s="13">
        <v>4679</v>
      </c>
      <c r="I15" s="13">
        <v>882</v>
      </c>
      <c r="J15" s="13">
        <v>1462</v>
      </c>
      <c r="K15" s="11">
        <f t="shared" si="4"/>
        <v>31244</v>
      </c>
    </row>
    <row r="16" spans="1:11" ht="17.25" customHeight="1">
      <c r="A16" s="15" t="s">
        <v>97</v>
      </c>
      <c r="B16" s="13">
        <f>B17+B18+B19</f>
        <v>29017</v>
      </c>
      <c r="C16" s="13">
        <f aca="true" t="shared" si="5" ref="C16:J16">C17+C18+C19</f>
        <v>34666</v>
      </c>
      <c r="D16" s="13">
        <f t="shared" si="5"/>
        <v>38982</v>
      </c>
      <c r="E16" s="13">
        <f t="shared" si="5"/>
        <v>24853</v>
      </c>
      <c r="F16" s="13">
        <f t="shared" si="5"/>
        <v>34909</v>
      </c>
      <c r="G16" s="13">
        <f t="shared" si="5"/>
        <v>62028</v>
      </c>
      <c r="H16" s="13">
        <f t="shared" si="5"/>
        <v>26087</v>
      </c>
      <c r="I16" s="13">
        <f t="shared" si="5"/>
        <v>5750</v>
      </c>
      <c r="J16" s="13">
        <f t="shared" si="5"/>
        <v>16066</v>
      </c>
      <c r="K16" s="11">
        <f t="shared" si="4"/>
        <v>272358</v>
      </c>
    </row>
    <row r="17" spans="1:11" ht="17.25" customHeight="1">
      <c r="A17" s="14" t="s">
        <v>98</v>
      </c>
      <c r="B17" s="13">
        <v>14789</v>
      </c>
      <c r="C17" s="13">
        <v>19311</v>
      </c>
      <c r="D17" s="13">
        <v>18637</v>
      </c>
      <c r="E17" s="13">
        <v>13095</v>
      </c>
      <c r="F17" s="13">
        <v>19267</v>
      </c>
      <c r="G17" s="13">
        <v>32726</v>
      </c>
      <c r="H17" s="13">
        <v>14010</v>
      </c>
      <c r="I17" s="13">
        <v>3199</v>
      </c>
      <c r="J17" s="13">
        <v>7532</v>
      </c>
      <c r="K17" s="11">
        <f t="shared" si="4"/>
        <v>142566</v>
      </c>
    </row>
    <row r="18" spans="1:11" ht="17.25" customHeight="1">
      <c r="A18" s="14" t="s">
        <v>99</v>
      </c>
      <c r="B18" s="13">
        <v>5008</v>
      </c>
      <c r="C18" s="13">
        <v>4787</v>
      </c>
      <c r="D18" s="13">
        <v>6863</v>
      </c>
      <c r="E18" s="13">
        <v>4405</v>
      </c>
      <c r="F18" s="13">
        <v>7525</v>
      </c>
      <c r="G18" s="13">
        <v>14076</v>
      </c>
      <c r="H18" s="13">
        <v>3609</v>
      </c>
      <c r="I18" s="13">
        <v>822</v>
      </c>
      <c r="J18" s="13">
        <v>3179</v>
      </c>
      <c r="K18" s="11">
        <f t="shared" si="4"/>
        <v>50274</v>
      </c>
    </row>
    <row r="19" spans="1:11" ht="17.25" customHeight="1">
      <c r="A19" s="14" t="s">
        <v>100</v>
      </c>
      <c r="B19" s="13">
        <v>9220</v>
      </c>
      <c r="C19" s="13">
        <v>10568</v>
      </c>
      <c r="D19" s="13">
        <v>13482</v>
      </c>
      <c r="E19" s="13">
        <v>7353</v>
      </c>
      <c r="F19" s="13">
        <v>8117</v>
      </c>
      <c r="G19" s="13">
        <v>15226</v>
      </c>
      <c r="H19" s="13">
        <v>8468</v>
      </c>
      <c r="I19" s="13">
        <v>1729</v>
      </c>
      <c r="J19" s="13">
        <v>5355</v>
      </c>
      <c r="K19" s="11">
        <f t="shared" si="4"/>
        <v>79518</v>
      </c>
    </row>
    <row r="20" spans="1:11" ht="17.25" customHeight="1">
      <c r="A20" s="16" t="s">
        <v>23</v>
      </c>
      <c r="B20" s="11">
        <f>+B21+B22+B23</f>
        <v>184732</v>
      </c>
      <c r="C20" s="11">
        <f aca="true" t="shared" si="6" ref="C20:J20">+C21+C22+C23</f>
        <v>202303</v>
      </c>
      <c r="D20" s="11">
        <f t="shared" si="6"/>
        <v>232774</v>
      </c>
      <c r="E20" s="11">
        <f t="shared" si="6"/>
        <v>148892</v>
      </c>
      <c r="F20" s="11">
        <f t="shared" si="6"/>
        <v>230745</v>
      </c>
      <c r="G20" s="11">
        <f t="shared" si="6"/>
        <v>438535</v>
      </c>
      <c r="H20" s="11">
        <f t="shared" si="6"/>
        <v>150750</v>
      </c>
      <c r="I20" s="11">
        <f t="shared" si="6"/>
        <v>36659</v>
      </c>
      <c r="J20" s="11">
        <f t="shared" si="6"/>
        <v>90284</v>
      </c>
      <c r="K20" s="11">
        <f t="shared" si="4"/>
        <v>1715674</v>
      </c>
    </row>
    <row r="21" spans="1:12" ht="17.25" customHeight="1">
      <c r="A21" s="12" t="s">
        <v>24</v>
      </c>
      <c r="B21" s="13">
        <v>102297</v>
      </c>
      <c r="C21" s="13">
        <v>123390</v>
      </c>
      <c r="D21" s="13">
        <v>142748</v>
      </c>
      <c r="E21" s="13">
        <v>88596</v>
      </c>
      <c r="F21" s="13">
        <v>136783</v>
      </c>
      <c r="G21" s="13">
        <v>238014</v>
      </c>
      <c r="H21" s="13">
        <v>87387</v>
      </c>
      <c r="I21" s="13">
        <v>23715</v>
      </c>
      <c r="J21" s="13">
        <v>54615</v>
      </c>
      <c r="K21" s="11">
        <f t="shared" si="4"/>
        <v>997545</v>
      </c>
      <c r="L21" s="52"/>
    </row>
    <row r="22" spans="1:12" ht="17.25" customHeight="1">
      <c r="A22" s="12" t="s">
        <v>25</v>
      </c>
      <c r="B22" s="13">
        <v>80737</v>
      </c>
      <c r="C22" s="13">
        <v>76881</v>
      </c>
      <c r="D22" s="13">
        <v>87957</v>
      </c>
      <c r="E22" s="13">
        <v>58927</v>
      </c>
      <c r="F22" s="13">
        <v>92423</v>
      </c>
      <c r="G22" s="13">
        <v>197585</v>
      </c>
      <c r="H22" s="13">
        <v>61515</v>
      </c>
      <c r="I22" s="13">
        <v>12518</v>
      </c>
      <c r="J22" s="13">
        <v>34962</v>
      </c>
      <c r="K22" s="11">
        <f t="shared" si="4"/>
        <v>703505</v>
      </c>
      <c r="L22" s="52"/>
    </row>
    <row r="23" spans="1:11" ht="17.25" customHeight="1">
      <c r="A23" s="12" t="s">
        <v>26</v>
      </c>
      <c r="B23" s="13">
        <v>1698</v>
      </c>
      <c r="C23" s="13">
        <v>2032</v>
      </c>
      <c r="D23" s="13">
        <v>2069</v>
      </c>
      <c r="E23" s="13">
        <v>1369</v>
      </c>
      <c r="F23" s="13">
        <v>1539</v>
      </c>
      <c r="G23" s="13">
        <v>2936</v>
      </c>
      <c r="H23" s="13">
        <v>1848</v>
      </c>
      <c r="I23" s="13">
        <v>426</v>
      </c>
      <c r="J23" s="13">
        <v>707</v>
      </c>
      <c r="K23" s="11">
        <f t="shared" si="4"/>
        <v>14624</v>
      </c>
    </row>
    <row r="24" spans="1:11" ht="17.25" customHeight="1">
      <c r="A24" s="16" t="s">
        <v>27</v>
      </c>
      <c r="B24" s="13">
        <v>64783</v>
      </c>
      <c r="C24" s="13">
        <v>93960</v>
      </c>
      <c r="D24" s="13">
        <v>113023</v>
      </c>
      <c r="E24" s="13">
        <v>66136</v>
      </c>
      <c r="F24" s="13">
        <v>78010</v>
      </c>
      <c r="G24" s="13">
        <v>103337</v>
      </c>
      <c r="H24" s="13">
        <v>48634</v>
      </c>
      <c r="I24" s="13">
        <v>19953</v>
      </c>
      <c r="J24" s="13">
        <v>48856</v>
      </c>
      <c r="K24" s="11">
        <f t="shared" si="4"/>
        <v>636692</v>
      </c>
    </row>
    <row r="25" spans="1:12" ht="17.25" customHeight="1">
      <c r="A25" s="12" t="s">
        <v>28</v>
      </c>
      <c r="B25" s="13">
        <v>41461</v>
      </c>
      <c r="C25" s="13">
        <v>60134</v>
      </c>
      <c r="D25" s="13">
        <v>72335</v>
      </c>
      <c r="E25" s="13">
        <v>42327</v>
      </c>
      <c r="F25" s="13">
        <v>49926</v>
      </c>
      <c r="G25" s="13">
        <v>66136</v>
      </c>
      <c r="H25" s="13">
        <v>31126</v>
      </c>
      <c r="I25" s="13">
        <v>12770</v>
      </c>
      <c r="J25" s="13">
        <v>31268</v>
      </c>
      <c r="K25" s="11">
        <f t="shared" si="4"/>
        <v>407483</v>
      </c>
      <c r="L25" s="52"/>
    </row>
    <row r="26" spans="1:12" ht="17.25" customHeight="1">
      <c r="A26" s="12" t="s">
        <v>29</v>
      </c>
      <c r="B26" s="13">
        <v>23322</v>
      </c>
      <c r="C26" s="13">
        <v>33826</v>
      </c>
      <c r="D26" s="13">
        <v>40688</v>
      </c>
      <c r="E26" s="13">
        <v>23809</v>
      </c>
      <c r="F26" s="13">
        <v>28084</v>
      </c>
      <c r="G26" s="13">
        <v>37201</v>
      </c>
      <c r="H26" s="13">
        <v>17508</v>
      </c>
      <c r="I26" s="13">
        <v>7183</v>
      </c>
      <c r="J26" s="13">
        <v>17588</v>
      </c>
      <c r="K26" s="11">
        <f t="shared" si="4"/>
        <v>229209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5636</v>
      </c>
      <c r="I27" s="11">
        <v>0</v>
      </c>
      <c r="J27" s="11">
        <v>0</v>
      </c>
      <c r="K27" s="11">
        <f t="shared" si="4"/>
        <v>5636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16530.97</v>
      </c>
      <c r="I35" s="19">
        <v>0</v>
      </c>
      <c r="J35" s="19">
        <v>0</v>
      </c>
      <c r="K35" s="23">
        <f>SUM(B35:J35)</f>
        <v>16530.97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1505447.35</v>
      </c>
      <c r="C47" s="22">
        <f aca="true" t="shared" si="11" ref="C47:H47">+C48+C57</f>
        <v>2136219.74</v>
      </c>
      <c r="D47" s="22">
        <f t="shared" si="11"/>
        <v>2573001.54</v>
      </c>
      <c r="E47" s="22">
        <f t="shared" si="11"/>
        <v>1464221.3799999997</v>
      </c>
      <c r="F47" s="22">
        <f t="shared" si="11"/>
        <v>1900459.64</v>
      </c>
      <c r="G47" s="22">
        <f t="shared" si="11"/>
        <v>2817821.6199999996</v>
      </c>
      <c r="H47" s="22">
        <f t="shared" si="11"/>
        <v>1458565.83</v>
      </c>
      <c r="I47" s="22">
        <f>+I48+I57</f>
        <v>558581.75</v>
      </c>
      <c r="J47" s="22">
        <f>+J48+J57</f>
        <v>896286.61</v>
      </c>
      <c r="K47" s="22">
        <f>SUM(B47:J47)</f>
        <v>15310605.459999999</v>
      </c>
    </row>
    <row r="48" spans="1:11" ht="17.25" customHeight="1">
      <c r="A48" s="16" t="s">
        <v>115</v>
      </c>
      <c r="B48" s="23">
        <f>SUM(B49:B56)</f>
        <v>1487330.98</v>
      </c>
      <c r="C48" s="23">
        <f aca="true" t="shared" si="12" ref="C48:J48">SUM(C49:C56)</f>
        <v>2113308</v>
      </c>
      <c r="D48" s="23">
        <f t="shared" si="12"/>
        <v>2546725.27</v>
      </c>
      <c r="E48" s="23">
        <f t="shared" si="12"/>
        <v>1442418.7199999997</v>
      </c>
      <c r="F48" s="23">
        <f t="shared" si="12"/>
        <v>1877704.95</v>
      </c>
      <c r="G48" s="23">
        <f t="shared" si="12"/>
        <v>2788758.57</v>
      </c>
      <c r="H48" s="23">
        <f t="shared" si="12"/>
        <v>1439115.32</v>
      </c>
      <c r="I48" s="23">
        <f t="shared" si="12"/>
        <v>558581.75</v>
      </c>
      <c r="J48" s="23">
        <f t="shared" si="12"/>
        <v>882596.52</v>
      </c>
      <c r="K48" s="23">
        <f aca="true" t="shared" si="13" ref="K48:K57">SUM(B48:J48)</f>
        <v>15136540.08</v>
      </c>
    </row>
    <row r="49" spans="1:11" ht="17.25" customHeight="1">
      <c r="A49" s="34" t="s">
        <v>46</v>
      </c>
      <c r="B49" s="23">
        <f aca="true" t="shared" si="14" ref="B49:H49">ROUND(B30*B7,2)</f>
        <v>1486005.78</v>
      </c>
      <c r="C49" s="23">
        <f t="shared" si="14"/>
        <v>2106369.65</v>
      </c>
      <c r="D49" s="23">
        <f t="shared" si="14"/>
        <v>2544181.64</v>
      </c>
      <c r="E49" s="23">
        <f t="shared" si="14"/>
        <v>1441317.91</v>
      </c>
      <c r="F49" s="23">
        <f t="shared" si="14"/>
        <v>1875648.43</v>
      </c>
      <c r="G49" s="23">
        <f t="shared" si="14"/>
        <v>2785949.03</v>
      </c>
      <c r="H49" s="23">
        <f t="shared" si="14"/>
        <v>1421294.01</v>
      </c>
      <c r="I49" s="23">
        <f>ROUND(I30*I7,2)</f>
        <v>557516.03</v>
      </c>
      <c r="J49" s="23">
        <f>ROUND(J30*J7,2)</f>
        <v>880379.48</v>
      </c>
      <c r="K49" s="23">
        <f t="shared" si="13"/>
        <v>15098661.959999999</v>
      </c>
    </row>
    <row r="50" spans="1:11" ht="17.25" customHeight="1">
      <c r="A50" s="34" t="s">
        <v>47</v>
      </c>
      <c r="B50" s="19">
        <v>0</v>
      </c>
      <c r="C50" s="23">
        <f>ROUND(C31*C7,2)</f>
        <v>4682.07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4682.07</v>
      </c>
    </row>
    <row r="51" spans="1:11" ht="17.25" customHeight="1">
      <c r="A51" s="68" t="s">
        <v>108</v>
      </c>
      <c r="B51" s="69">
        <f aca="true" t="shared" si="15" ref="B51:H51">ROUND(B32*B7,2)</f>
        <v>-2766.48</v>
      </c>
      <c r="C51" s="69">
        <f t="shared" si="15"/>
        <v>-3517.44</v>
      </c>
      <c r="D51" s="69">
        <f t="shared" si="15"/>
        <v>-3842.13</v>
      </c>
      <c r="E51" s="69">
        <f t="shared" si="15"/>
        <v>-2344.59</v>
      </c>
      <c r="F51" s="69">
        <f t="shared" si="15"/>
        <v>-3225</v>
      </c>
      <c r="G51" s="69">
        <f t="shared" si="15"/>
        <v>-4620.54</v>
      </c>
      <c r="H51" s="69">
        <f t="shared" si="15"/>
        <v>-2424.7</v>
      </c>
      <c r="I51" s="19">
        <v>0</v>
      </c>
      <c r="J51" s="19">
        <v>0</v>
      </c>
      <c r="K51" s="69">
        <f>SUM(B51:J51)</f>
        <v>-22740.88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16530.97</v>
      </c>
      <c r="I53" s="31">
        <f>+I35</f>
        <v>0</v>
      </c>
      <c r="J53" s="31">
        <f>+J35</f>
        <v>0</v>
      </c>
      <c r="K53" s="23">
        <f t="shared" si="13"/>
        <v>16530.97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-448703.92</v>
      </c>
      <c r="C61" s="35">
        <f t="shared" si="16"/>
        <v>-345431.76</v>
      </c>
      <c r="D61" s="35">
        <f t="shared" si="16"/>
        <v>-406847.55000000005</v>
      </c>
      <c r="E61" s="35">
        <f t="shared" si="16"/>
        <v>-635710.84</v>
      </c>
      <c r="F61" s="35">
        <f t="shared" si="16"/>
        <v>-436070.95999999996</v>
      </c>
      <c r="G61" s="35">
        <f t="shared" si="16"/>
        <v>-618460.42</v>
      </c>
      <c r="H61" s="35">
        <f t="shared" si="16"/>
        <v>-285758.22000000003</v>
      </c>
      <c r="I61" s="35">
        <f t="shared" si="16"/>
        <v>-111026.21</v>
      </c>
      <c r="J61" s="35">
        <f t="shared" si="16"/>
        <v>-117789.73999999999</v>
      </c>
      <c r="K61" s="35">
        <f>SUM(B61:J61)</f>
        <v>-3405799.62</v>
      </c>
    </row>
    <row r="62" spans="1:11" ht="18.75" customHeight="1">
      <c r="A62" s="16" t="s">
        <v>77</v>
      </c>
      <c r="B62" s="35">
        <f aca="true" t="shared" si="17" ref="B62:J62">B63+B64+B65+B66+B67+B68</f>
        <v>-505222.12</v>
      </c>
      <c r="C62" s="35">
        <f t="shared" si="17"/>
        <v>-275994.18</v>
      </c>
      <c r="D62" s="35">
        <f t="shared" si="17"/>
        <v>-323008.97000000003</v>
      </c>
      <c r="E62" s="35">
        <f t="shared" si="17"/>
        <v>-569105.1699999999</v>
      </c>
      <c r="F62" s="35">
        <f t="shared" si="17"/>
        <v>-489559.19999999995</v>
      </c>
      <c r="G62" s="35">
        <f t="shared" si="17"/>
        <v>-504836.75</v>
      </c>
      <c r="H62" s="35">
        <f t="shared" si="17"/>
        <v>-219381.80000000002</v>
      </c>
      <c r="I62" s="35">
        <f t="shared" si="17"/>
        <v>-39922.8</v>
      </c>
      <c r="J62" s="35">
        <f t="shared" si="17"/>
        <v>-85101</v>
      </c>
      <c r="K62" s="35">
        <f aca="true" t="shared" si="18" ref="K62:K100">SUM(B62:J62)</f>
        <v>-3012131.9899999993</v>
      </c>
    </row>
    <row r="63" spans="1:11" ht="18.75" customHeight="1">
      <c r="A63" s="12" t="s">
        <v>78</v>
      </c>
      <c r="B63" s="35">
        <f>-ROUND(B9*$D$3,2)</f>
        <v>-191394.6</v>
      </c>
      <c r="C63" s="35">
        <f aca="true" t="shared" si="19" ref="C63:J63">-ROUND(C9*$D$3,2)</f>
        <v>-253091.4</v>
      </c>
      <c r="D63" s="35">
        <f t="shared" si="19"/>
        <v>-223056.2</v>
      </c>
      <c r="E63" s="35">
        <f t="shared" si="19"/>
        <v>-172318.6</v>
      </c>
      <c r="F63" s="35">
        <f t="shared" si="19"/>
        <v>-190159.6</v>
      </c>
      <c r="G63" s="35">
        <f t="shared" si="19"/>
        <v>-258985.2</v>
      </c>
      <c r="H63" s="35">
        <f t="shared" si="19"/>
        <v>-219275.2</v>
      </c>
      <c r="I63" s="35">
        <f t="shared" si="19"/>
        <v>-39922.8</v>
      </c>
      <c r="J63" s="35">
        <f t="shared" si="19"/>
        <v>-85101</v>
      </c>
      <c r="K63" s="35">
        <f t="shared" si="18"/>
        <v>-1633304.5999999999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-2952.6</v>
      </c>
      <c r="C65" s="35">
        <v>-250.8</v>
      </c>
      <c r="D65" s="35">
        <v>-1007</v>
      </c>
      <c r="E65" s="35">
        <v>-2690.4</v>
      </c>
      <c r="F65" s="35">
        <v>-1497.2</v>
      </c>
      <c r="G65" s="35">
        <v>-938.6</v>
      </c>
      <c r="H65" s="19">
        <v>0</v>
      </c>
      <c r="I65" s="19">
        <v>0</v>
      </c>
      <c r="J65" s="19">
        <v>0</v>
      </c>
      <c r="K65" s="35">
        <f t="shared" si="18"/>
        <v>-9336.6</v>
      </c>
    </row>
    <row r="66" spans="1:11" ht="18.75" customHeight="1">
      <c r="A66" s="12" t="s">
        <v>109</v>
      </c>
      <c r="B66" s="35">
        <v>-44019.2</v>
      </c>
      <c r="C66" s="35">
        <v>-11601.4</v>
      </c>
      <c r="D66" s="35">
        <v>-12878.2</v>
      </c>
      <c r="E66" s="35">
        <v>-28519</v>
      </c>
      <c r="F66" s="35">
        <v>-16476.8</v>
      </c>
      <c r="G66" s="35">
        <v>-19729.6</v>
      </c>
      <c r="H66" s="35">
        <v>-53.2</v>
      </c>
      <c r="I66" s="19">
        <v>0</v>
      </c>
      <c r="J66" s="19">
        <v>0</v>
      </c>
      <c r="K66" s="35">
        <f t="shared" si="18"/>
        <v>-133277.40000000002</v>
      </c>
    </row>
    <row r="67" spans="1:11" ht="18.75" customHeight="1">
      <c r="A67" s="12" t="s">
        <v>55</v>
      </c>
      <c r="B67" s="47">
        <v>-266720.72</v>
      </c>
      <c r="C67" s="47">
        <v>-11050.58</v>
      </c>
      <c r="D67" s="47">
        <v>-86067.57</v>
      </c>
      <c r="E67" s="47">
        <v>-365442.17</v>
      </c>
      <c r="F67" s="47">
        <v>-281425.6</v>
      </c>
      <c r="G67" s="47">
        <v>-225183.35</v>
      </c>
      <c r="H67" s="35">
        <v>-53.4</v>
      </c>
      <c r="I67" s="19">
        <v>0</v>
      </c>
      <c r="J67" s="19">
        <v>0</v>
      </c>
      <c r="K67" s="35">
        <f t="shared" si="18"/>
        <v>-1235943.39</v>
      </c>
    </row>
    <row r="68" spans="1:11" ht="18.75" customHeight="1">
      <c r="A68" s="12" t="s">
        <v>56</v>
      </c>
      <c r="B68" s="47">
        <v>-135</v>
      </c>
      <c r="C68" s="19">
        <v>0</v>
      </c>
      <c r="D68" s="19">
        <v>0</v>
      </c>
      <c r="E68" s="47">
        <v>-135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-270</v>
      </c>
    </row>
    <row r="69" spans="1:11" ht="18.75" customHeight="1">
      <c r="A69" s="12" t="s">
        <v>82</v>
      </c>
      <c r="B69" s="35">
        <f aca="true" t="shared" si="20" ref="B69:J69">SUM(B70:B98)</f>
        <v>56518.2</v>
      </c>
      <c r="C69" s="35">
        <f t="shared" si="20"/>
        <v>-69437.58</v>
      </c>
      <c r="D69" s="35">
        <f t="shared" si="20"/>
        <v>-83838.57999999999</v>
      </c>
      <c r="E69" s="35">
        <f t="shared" si="20"/>
        <v>-66605.67</v>
      </c>
      <c r="F69" s="35">
        <f t="shared" si="20"/>
        <v>53488.24</v>
      </c>
      <c r="G69" s="35">
        <f t="shared" si="20"/>
        <v>-113623.67</v>
      </c>
      <c r="H69" s="35">
        <f t="shared" si="20"/>
        <v>-66376.42</v>
      </c>
      <c r="I69" s="35">
        <f t="shared" si="20"/>
        <v>-71103.41</v>
      </c>
      <c r="J69" s="35">
        <f t="shared" si="20"/>
        <v>-32688.739999999998</v>
      </c>
      <c r="K69" s="35">
        <f t="shared" si="18"/>
        <v>-393667.63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47">
        <v>-7218</v>
      </c>
      <c r="C76" s="47">
        <v>-13597.15</v>
      </c>
      <c r="D76" s="47">
        <v>-26016.64</v>
      </c>
      <c r="E76" s="47">
        <v>-16170</v>
      </c>
      <c r="F76" s="47">
        <v>-20670</v>
      </c>
      <c r="G76" s="47">
        <v>-28111.15</v>
      </c>
      <c r="H76" s="47">
        <v>-27462.86</v>
      </c>
      <c r="I76" s="47">
        <v>-6104.11</v>
      </c>
      <c r="J76" s="47">
        <v>-5492.88</v>
      </c>
      <c r="K76" s="47">
        <f t="shared" si="18"/>
        <v>-150842.78999999998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-12153.04</v>
      </c>
      <c r="F93" s="19">
        <v>0</v>
      </c>
      <c r="G93" s="19">
        <v>0</v>
      </c>
      <c r="H93" s="19">
        <v>0</v>
      </c>
      <c r="I93" s="48">
        <v>-7038.13</v>
      </c>
      <c r="J93" s="48">
        <v>-16043.53</v>
      </c>
      <c r="K93" s="48">
        <f t="shared" si="18"/>
        <v>-35234.700000000004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52328.95</v>
      </c>
      <c r="C97" s="48">
        <v>-21535.32</v>
      </c>
      <c r="D97" s="48">
        <v>-23052.78</v>
      </c>
      <c r="E97" s="48">
        <v>-15356.04</v>
      </c>
      <c r="F97" s="48">
        <v>62301.83</v>
      </c>
      <c r="G97" s="48">
        <v>-35542.62</v>
      </c>
      <c r="H97" s="48">
        <v>-15644.16</v>
      </c>
      <c r="I97" s="48">
        <v>-3499.86</v>
      </c>
      <c r="J97" s="19"/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/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1056743.43</v>
      </c>
      <c r="C103" s="24">
        <f t="shared" si="21"/>
        <v>1790787.98</v>
      </c>
      <c r="D103" s="24">
        <f t="shared" si="21"/>
        <v>2166153.9899999998</v>
      </c>
      <c r="E103" s="24">
        <f t="shared" si="21"/>
        <v>828510.5399999998</v>
      </c>
      <c r="F103" s="24">
        <f t="shared" si="21"/>
        <v>1464388.68</v>
      </c>
      <c r="G103" s="24">
        <f t="shared" si="21"/>
        <v>2199361.1999999997</v>
      </c>
      <c r="H103" s="24">
        <f t="shared" si="21"/>
        <v>1172807.61</v>
      </c>
      <c r="I103" s="24">
        <f>+I104+I105</f>
        <v>447555.54000000004</v>
      </c>
      <c r="J103" s="24">
        <f>+J104+J105</f>
        <v>778496.87</v>
      </c>
      <c r="K103" s="48">
        <f>SUM(B103:J103)</f>
        <v>11904805.839999998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1038627.0599999999</v>
      </c>
      <c r="C104" s="24">
        <f t="shared" si="22"/>
        <v>1767876.24</v>
      </c>
      <c r="D104" s="24">
        <f t="shared" si="22"/>
        <v>2139877.7199999997</v>
      </c>
      <c r="E104" s="24">
        <f t="shared" si="22"/>
        <v>806707.8799999998</v>
      </c>
      <c r="F104" s="24">
        <f t="shared" si="22"/>
        <v>1441633.99</v>
      </c>
      <c r="G104" s="24">
        <f t="shared" si="22"/>
        <v>2170298.15</v>
      </c>
      <c r="H104" s="24">
        <f t="shared" si="22"/>
        <v>1153357.1</v>
      </c>
      <c r="I104" s="24">
        <f t="shared" si="22"/>
        <v>447555.54000000004</v>
      </c>
      <c r="J104" s="24">
        <f t="shared" si="22"/>
        <v>764806.78</v>
      </c>
      <c r="K104" s="48">
        <f>SUM(B104:J104)</f>
        <v>11730740.459999999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11904805.849999998</v>
      </c>
      <c r="L111" s="54"/>
    </row>
    <row r="112" spans="1:11" ht="18.75" customHeight="1">
      <c r="A112" s="26" t="s">
        <v>73</v>
      </c>
      <c r="B112" s="27">
        <v>136988.97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136988.97</v>
      </c>
    </row>
    <row r="113" spans="1:11" ht="18.75" customHeight="1">
      <c r="A113" s="26" t="s">
        <v>74</v>
      </c>
      <c r="B113" s="27">
        <v>919754.46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919754.46</v>
      </c>
    </row>
    <row r="114" spans="1:11" ht="18.75" customHeight="1">
      <c r="A114" s="26" t="s">
        <v>75</v>
      </c>
      <c r="B114" s="40">
        <v>0</v>
      </c>
      <c r="C114" s="27">
        <f>+C103</f>
        <v>1790787.98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1790787.98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2166153.9899999998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2166153.9899999998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828510.5399999998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828510.5399999998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292070.75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292070.75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541168.83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541168.83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72371.77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72371.77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558777.33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558777.33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616952.8</v>
      </c>
      <c r="H121" s="40">
        <v>0</v>
      </c>
      <c r="I121" s="40">
        <v>0</v>
      </c>
      <c r="J121" s="40">
        <v>0</v>
      </c>
      <c r="K121" s="41">
        <f t="shared" si="24"/>
        <v>616952.8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52362.68</v>
      </c>
      <c r="H122" s="40">
        <v>0</v>
      </c>
      <c r="I122" s="40">
        <v>0</v>
      </c>
      <c r="J122" s="40">
        <v>0</v>
      </c>
      <c r="K122" s="41">
        <f t="shared" si="24"/>
        <v>52362.68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334903.02</v>
      </c>
      <c r="H123" s="40">
        <v>0</v>
      </c>
      <c r="I123" s="40">
        <v>0</v>
      </c>
      <c r="J123" s="40">
        <v>0</v>
      </c>
      <c r="K123" s="41">
        <f t="shared" si="24"/>
        <v>334903.02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314213.88</v>
      </c>
      <c r="H124" s="40">
        <v>0</v>
      </c>
      <c r="I124" s="40">
        <v>0</v>
      </c>
      <c r="J124" s="40">
        <v>0</v>
      </c>
      <c r="K124" s="41">
        <f t="shared" si="24"/>
        <v>314213.88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880928.83</v>
      </c>
      <c r="H125" s="40">
        <v>0</v>
      </c>
      <c r="I125" s="40">
        <v>0</v>
      </c>
      <c r="J125" s="40">
        <v>0</v>
      </c>
      <c r="K125" s="41">
        <f t="shared" si="24"/>
        <v>880928.83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438960.49</v>
      </c>
      <c r="I126" s="40">
        <v>0</v>
      </c>
      <c r="J126" s="40">
        <v>0</v>
      </c>
      <c r="K126" s="41">
        <f t="shared" si="24"/>
        <v>438960.49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733847.12</v>
      </c>
      <c r="I127" s="40">
        <v>0</v>
      </c>
      <c r="J127" s="40">
        <v>0</v>
      </c>
      <c r="K127" s="41">
        <f t="shared" si="24"/>
        <v>733847.12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447555.54</v>
      </c>
      <c r="J128" s="40">
        <v>0</v>
      </c>
      <c r="K128" s="41">
        <f t="shared" si="24"/>
        <v>447555.54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778496.87</v>
      </c>
      <c r="K129" s="44">
        <f t="shared" si="24"/>
        <v>778496.87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2016-02-16T12:42:46Z</dcterms:modified>
  <cp:category/>
  <cp:version/>
  <cp:contentType/>
  <cp:contentStatus/>
</cp:coreProperties>
</file>