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<sst xmlns="http://schemas.openxmlformats.org/spreadsheetml/2006/main" count="133" uniqueCount="133">
  <si>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</si>
  <si>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</si>
  <si>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</si>
  <si>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</si>
  <si>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</si>
  <si>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</si>
  <si>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</si>
  <si>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</si>
  <si>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</si>
  <si>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</si>
  <si>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</si>
  <si>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</si>
  <si>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</si>
  <si>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</si>
  <si>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</si>
  <si>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</si>
  <si>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</si>
  <si>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</si>
  <si>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</si>
  <si>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</si>
  <si>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</si>
  <si>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</si>
  <si>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</si>
  <si>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</si>
  <si>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</si>
  <si>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</si>
  <si>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</si>
  <si>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</si>
  <si>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</si>
  <si>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</si>
  <si>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</si>
  <si>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</si>
  <si>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</si>
  <si>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</si>
  <si>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</si>
  <si>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</si>
  <si>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</si>
  <si>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</si>
  <si>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</si>
  <si>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</si>
  <si>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</si>
  <si>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</si>
  <si>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</si>
  <si>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</si>
  <si>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</si>
  <si>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</si>
  <si>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</si>
  <si>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</si>
  <si>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</si>
  <si>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</si>
  <si>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</si>
  <si>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</si>
  <si>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</si>
  <si>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</si>
  <si>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</si>
  <si>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</si>
  <si>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</si>
  <si>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</si>
  <si>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</si>
  <si>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</si>
  <si>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</si>
  <si>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</si>
  <si>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</si>
  <si>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</si>
  <si>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</si>
  <si>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</si>
  <si>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</si>
  <si>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</si>
  <si>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</si>
  <si>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</si>
  <si>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</si>
  <si>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</si>
  <si>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</si>
  <si>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</si>
  <si>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</si>
  <si>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</si>
  <si>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</si>
  <si>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</si>
  <si>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</si>
  <si>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</si>
  <si>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</si>
  <si>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</si>
  <si>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</si>
  <si>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</si>
  <si>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</si>
  <si>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</si>
  <si>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</si>
  <si>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</si>
  <si>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</si>
  <si>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</si>
  <si>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</si>
  <si>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</si>
  <si>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</si>
  <si>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</si>
  <si>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</si>
  <si>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</si>
  <si>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</si>
  <si>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</si>
  <si>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</si>
  <si>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</si>
  <si>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</si>
  <si>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</si>
  <si>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</si>
  <si>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</si>
  <si>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</si>
  <si>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</si>
  <si>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</si>
  <si>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</si>
  <si>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</si>
  <si>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</si>
  <si>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</si>
  <si>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</si>
  <si>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</si>
  <si>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</si>
  <si>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</si>
  <si>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</si>
  <si>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</si>
  <si>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</si>
  <si>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</si>
  <si>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</si>
  <si>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</si>
  <si>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</si>
  <si>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</si>
  <si>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</si>
  <si>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</si>
  <si>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</si>
  <si>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</si>
  <si>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</si>
  <si>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</si>
  <si>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</si>
  <si>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07/02/16 - VENCIMENTO 16/02/16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</si>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</sst>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173192</v>
      </c>
      <c r="C7" s="9">
        <f t="shared" si="0"/>
        <v>230093</v>
      </c>
      <c r="D7" s="9">
        <f t="shared" si="0"/>
        <v>242350</v>
      </c>
      <c r="E7" s="9">
        <f t="shared" si="0"/>
        <v>138718</v>
      </c>
      <c r="F7" s="9">
        <f t="shared" si="0"/>
        <v>227866</v>
      </c>
      <c r="G7" s="9">
        <f t="shared" si="0"/>
        <v>371727</v>
      </c>
      <c r="H7" s="9">
        <f t="shared" si="0"/>
        <v>132152</v>
      </c>
      <c r="I7" s="9">
        <f t="shared" si="0"/>
        <v>25814</v>
      </c>
      <c r="J7" s="9">
        <f t="shared" si="0"/>
        <v>109762</v>
      </c>
      <c r="K7" s="9">
        <f t="shared" si="0"/>
        <v>1651674</v>
      </c>
      <c r="L7" s="52"/>
    </row>
    <row r="8" spans="1:11" ht="17.25" customHeight="1">
      <c r="A8" s="10" t="s">
        <v>101</v>
      </c>
      <c r="B8" s="11">
        <f>B9+B12+B16</f>
        <v>97851</v>
      </c>
      <c r="C8" s="11">
        <f aca="true" t="shared" si="1" ref="C8:J8">C9+C12+C16</f>
        <v>138897</v>
      </c>
      <c r="D8" s="11">
        <f t="shared" si="1"/>
        <v>133295</v>
      </c>
      <c r="E8" s="11">
        <f t="shared" si="1"/>
        <v>81768</v>
      </c>
      <c r="F8" s="11">
        <f t="shared" si="1"/>
        <v>121245</v>
      </c>
      <c r="G8" s="11">
        <f t="shared" si="1"/>
        <v>199762</v>
      </c>
      <c r="H8" s="11">
        <f t="shared" si="1"/>
        <v>83437</v>
      </c>
      <c r="I8" s="11">
        <f t="shared" si="1"/>
        <v>13167</v>
      </c>
      <c r="J8" s="11">
        <f t="shared" si="1"/>
        <v>61855</v>
      </c>
      <c r="K8" s="11">
        <f>SUM(B8:J8)</f>
        <v>931277</v>
      </c>
    </row>
    <row r="9" spans="1:11" ht="17.25" customHeight="1">
      <c r="A9" s="15" t="s">
        <v>17</v>
      </c>
      <c r="B9" s="13">
        <f>+B10+B11</f>
        <v>22763</v>
      </c>
      <c r="C9" s="13">
        <f aca="true" t="shared" si="2" ref="C9:J9">+C10+C11</f>
        <v>34976</v>
      </c>
      <c r="D9" s="13">
        <f t="shared" si="2"/>
        <v>29243</v>
      </c>
      <c r="E9" s="13">
        <f t="shared" si="2"/>
        <v>18793</v>
      </c>
      <c r="F9" s="13">
        <f t="shared" si="2"/>
        <v>24231</v>
      </c>
      <c r="G9" s="13">
        <f t="shared" si="2"/>
        <v>30425</v>
      </c>
      <c r="H9" s="13">
        <f t="shared" si="2"/>
        <v>20553</v>
      </c>
      <c r="I9" s="13">
        <f t="shared" si="2"/>
        <v>3554</v>
      </c>
      <c r="J9" s="13">
        <f t="shared" si="2"/>
        <v>13505</v>
      </c>
      <c r="K9" s="11">
        <f>SUM(B9:J9)</f>
        <v>198043</v>
      </c>
    </row>
    <row r="10" spans="1:11" ht="17.25" customHeight="1">
      <c r="A10" s="29" t="s">
        <v>18</v>
      </c>
      <c r="B10" s="13">
        <v>22763</v>
      </c>
      <c r="C10" s="13">
        <v>34976</v>
      </c>
      <c r="D10" s="13">
        <v>29243</v>
      </c>
      <c r="E10" s="13">
        <v>18793</v>
      </c>
      <c r="F10" s="13">
        <v>24231</v>
      </c>
      <c r="G10" s="13">
        <v>30425</v>
      </c>
      <c r="H10" s="13">
        <v>20553</v>
      </c>
      <c r="I10" s="13">
        <v>3554</v>
      </c>
      <c r="J10" s="13">
        <v>13505</v>
      </c>
      <c r="K10" s="11">
        <f>SUM(B10:J10)</f>
        <v>198043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66132</v>
      </c>
      <c r="C12" s="17">
        <f t="shared" si="3"/>
        <v>92760</v>
      </c>
      <c r="D12" s="17">
        <f t="shared" si="3"/>
        <v>92107</v>
      </c>
      <c r="E12" s="17">
        <f t="shared" si="3"/>
        <v>55968</v>
      </c>
      <c r="F12" s="17">
        <f t="shared" si="3"/>
        <v>85439</v>
      </c>
      <c r="G12" s="17">
        <f t="shared" si="3"/>
        <v>149851</v>
      </c>
      <c r="H12" s="17">
        <f t="shared" si="3"/>
        <v>56563</v>
      </c>
      <c r="I12" s="17">
        <f t="shared" si="3"/>
        <v>8407</v>
      </c>
      <c r="J12" s="17">
        <f t="shared" si="3"/>
        <v>42390</v>
      </c>
      <c r="K12" s="11">
        <f aca="true" t="shared" si="4" ref="K12:K27">SUM(B12:J12)</f>
        <v>649617</v>
      </c>
    </row>
    <row r="13" spans="1:13" ht="17.25" customHeight="1">
      <c r="A13" s="14" t="s">
        <v>20</v>
      </c>
      <c r="B13" s="13">
        <v>32064</v>
      </c>
      <c r="C13" s="13">
        <v>49412</v>
      </c>
      <c r="D13" s="13">
        <v>48481</v>
      </c>
      <c r="E13" s="13">
        <v>29507</v>
      </c>
      <c r="F13" s="13">
        <v>41593</v>
      </c>
      <c r="G13" s="13">
        <v>67422</v>
      </c>
      <c r="H13" s="13">
        <v>26181</v>
      </c>
      <c r="I13" s="13">
        <v>4860</v>
      </c>
      <c r="J13" s="13">
        <v>22285</v>
      </c>
      <c r="K13" s="11">
        <f t="shared" si="4"/>
        <v>321805</v>
      </c>
      <c r="L13" s="52"/>
      <c r="M13" s="53"/>
    </row>
    <row r="14" spans="1:12" ht="17.25" customHeight="1">
      <c r="A14" s="14" t="s">
        <v>21</v>
      </c>
      <c r="B14" s="13">
        <v>33398</v>
      </c>
      <c r="C14" s="13">
        <v>42316</v>
      </c>
      <c r="D14" s="13">
        <v>42851</v>
      </c>
      <c r="E14" s="13">
        <v>25798</v>
      </c>
      <c r="F14" s="13">
        <v>43217</v>
      </c>
      <c r="G14" s="13">
        <v>81357</v>
      </c>
      <c r="H14" s="13">
        <v>29553</v>
      </c>
      <c r="I14" s="13">
        <v>3442</v>
      </c>
      <c r="J14" s="13">
        <v>19810</v>
      </c>
      <c r="K14" s="11">
        <f t="shared" si="4"/>
        <v>321742</v>
      </c>
      <c r="L14" s="52"/>
    </row>
    <row r="15" spans="1:11" ht="17.25" customHeight="1">
      <c r="A15" s="14" t="s">
        <v>22</v>
      </c>
      <c r="B15" s="13">
        <v>670</v>
      </c>
      <c r="C15" s="13">
        <v>1032</v>
      </c>
      <c r="D15" s="13">
        <v>775</v>
      </c>
      <c r="E15" s="13">
        <v>663</v>
      </c>
      <c r="F15" s="13">
        <v>629</v>
      </c>
      <c r="G15" s="13">
        <v>1072</v>
      </c>
      <c r="H15" s="13">
        <v>829</v>
      </c>
      <c r="I15" s="13">
        <v>105</v>
      </c>
      <c r="J15" s="13">
        <v>295</v>
      </c>
      <c r="K15" s="11">
        <f t="shared" si="4"/>
        <v>6070</v>
      </c>
    </row>
    <row r="16" spans="1:11" ht="17.25" customHeight="1">
      <c r="A16" s="15" t="s">
        <v>97</v>
      </c>
      <c r="B16" s="13">
        <f>B17+B18+B19</f>
        <v>8956</v>
      </c>
      <c r="C16" s="13">
        <f aca="true" t="shared" si="5" ref="C16:J16">C17+C18+C19</f>
        <v>11161</v>
      </c>
      <c r="D16" s="13">
        <f t="shared" si="5"/>
        <v>11945</v>
      </c>
      <c r="E16" s="13">
        <f t="shared" si="5"/>
        <v>7007</v>
      </c>
      <c r="F16" s="13">
        <f t="shared" si="5"/>
        <v>11575</v>
      </c>
      <c r="G16" s="13">
        <f t="shared" si="5"/>
        <v>19486</v>
      </c>
      <c r="H16" s="13">
        <f t="shared" si="5"/>
        <v>6321</v>
      </c>
      <c r="I16" s="13">
        <f t="shared" si="5"/>
        <v>1206</v>
      </c>
      <c r="J16" s="13">
        <f t="shared" si="5"/>
        <v>5960</v>
      </c>
      <c r="K16" s="11">
        <f t="shared" si="4"/>
        <v>83617</v>
      </c>
    </row>
    <row r="17" spans="1:11" ht="17.25" customHeight="1">
      <c r="A17" s="14" t="s">
        <v>98</v>
      </c>
      <c r="B17" s="13">
        <v>4705</v>
      </c>
      <c r="C17" s="13">
        <v>6122</v>
      </c>
      <c r="D17" s="13">
        <v>6134</v>
      </c>
      <c r="E17" s="13">
        <v>3683</v>
      </c>
      <c r="F17" s="13">
        <v>6400</v>
      </c>
      <c r="G17" s="13">
        <v>10124</v>
      </c>
      <c r="H17" s="13">
        <v>3437</v>
      </c>
      <c r="I17" s="13">
        <v>667</v>
      </c>
      <c r="J17" s="13">
        <v>2884</v>
      </c>
      <c r="K17" s="11">
        <f t="shared" si="4"/>
        <v>44156</v>
      </c>
    </row>
    <row r="18" spans="1:11" ht="17.25" customHeight="1">
      <c r="A18" s="14" t="s">
        <v>99</v>
      </c>
      <c r="B18" s="13">
        <v>1576</v>
      </c>
      <c r="C18" s="13">
        <v>1776</v>
      </c>
      <c r="D18" s="13">
        <v>2297</v>
      </c>
      <c r="E18" s="13">
        <v>1458</v>
      </c>
      <c r="F18" s="13">
        <v>2707</v>
      </c>
      <c r="G18" s="13">
        <v>5481</v>
      </c>
      <c r="H18" s="13">
        <v>1211</v>
      </c>
      <c r="I18" s="13">
        <v>225</v>
      </c>
      <c r="J18" s="13">
        <v>1311</v>
      </c>
      <c r="K18" s="11">
        <f t="shared" si="4"/>
        <v>18042</v>
      </c>
    </row>
    <row r="19" spans="1:11" ht="17.25" customHeight="1">
      <c r="A19" s="14" t="s">
        <v>100</v>
      </c>
      <c r="B19" s="13">
        <v>2675</v>
      </c>
      <c r="C19" s="13">
        <v>3263</v>
      </c>
      <c r="D19" s="13">
        <v>3514</v>
      </c>
      <c r="E19" s="13">
        <v>1866</v>
      </c>
      <c r="F19" s="13">
        <v>2468</v>
      </c>
      <c r="G19" s="13">
        <v>3881</v>
      </c>
      <c r="H19" s="13">
        <v>1673</v>
      </c>
      <c r="I19" s="13">
        <v>314</v>
      </c>
      <c r="J19" s="13">
        <v>1765</v>
      </c>
      <c r="K19" s="11">
        <f t="shared" si="4"/>
        <v>21419</v>
      </c>
    </row>
    <row r="20" spans="1:11" ht="17.25" customHeight="1">
      <c r="A20" s="16" t="s">
        <v>23</v>
      </c>
      <c r="B20" s="11">
        <f>+B21+B22+B23</f>
        <v>52585</v>
      </c>
      <c r="C20" s="11">
        <f aca="true" t="shared" si="6" ref="C20:J20">+C21+C22+C23</f>
        <v>57629</v>
      </c>
      <c r="D20" s="11">
        <f t="shared" si="6"/>
        <v>69093</v>
      </c>
      <c r="E20" s="11">
        <f t="shared" si="6"/>
        <v>36241</v>
      </c>
      <c r="F20" s="11">
        <f t="shared" si="6"/>
        <v>78179</v>
      </c>
      <c r="G20" s="11">
        <f t="shared" si="6"/>
        <v>136934</v>
      </c>
      <c r="H20" s="11">
        <f t="shared" si="6"/>
        <v>35407</v>
      </c>
      <c r="I20" s="11">
        <f t="shared" si="6"/>
        <v>7026</v>
      </c>
      <c r="J20" s="11">
        <f t="shared" si="6"/>
        <v>29066</v>
      </c>
      <c r="K20" s="11">
        <f t="shared" si="4"/>
        <v>502160</v>
      </c>
    </row>
    <row r="21" spans="1:12" ht="17.25" customHeight="1">
      <c r="A21" s="12" t="s">
        <v>24</v>
      </c>
      <c r="B21" s="13">
        <v>29401</v>
      </c>
      <c r="C21" s="13">
        <v>34604</v>
      </c>
      <c r="D21" s="13">
        <v>41622</v>
      </c>
      <c r="E21" s="13">
        <v>22014</v>
      </c>
      <c r="F21" s="13">
        <v>44065</v>
      </c>
      <c r="G21" s="13">
        <v>67216</v>
      </c>
      <c r="H21" s="13">
        <v>19472</v>
      </c>
      <c r="I21" s="13">
        <v>4556</v>
      </c>
      <c r="J21" s="13">
        <v>17180</v>
      </c>
      <c r="K21" s="11">
        <f t="shared" si="4"/>
        <v>280130</v>
      </c>
      <c r="L21" s="52"/>
    </row>
    <row r="22" spans="1:12" ht="17.25" customHeight="1">
      <c r="A22" s="12" t="s">
        <v>25</v>
      </c>
      <c r="B22" s="13">
        <v>22858</v>
      </c>
      <c r="C22" s="13">
        <v>22668</v>
      </c>
      <c r="D22" s="13">
        <v>27076</v>
      </c>
      <c r="E22" s="13">
        <v>13965</v>
      </c>
      <c r="F22" s="13">
        <v>33778</v>
      </c>
      <c r="G22" s="13">
        <v>69102</v>
      </c>
      <c r="H22" s="13">
        <v>15640</v>
      </c>
      <c r="I22" s="13">
        <v>2423</v>
      </c>
      <c r="J22" s="13">
        <v>11778</v>
      </c>
      <c r="K22" s="11">
        <f t="shared" si="4"/>
        <v>219288</v>
      </c>
      <c r="L22" s="52"/>
    </row>
    <row r="23" spans="1:11" ht="17.25" customHeight="1">
      <c r="A23" s="12" t="s">
        <v>26</v>
      </c>
      <c r="B23" s="13">
        <v>326</v>
      </c>
      <c r="C23" s="13">
        <v>357</v>
      </c>
      <c r="D23" s="13">
        <v>395</v>
      </c>
      <c r="E23" s="13">
        <v>262</v>
      </c>
      <c r="F23" s="13">
        <v>336</v>
      </c>
      <c r="G23" s="13">
        <v>616</v>
      </c>
      <c r="H23" s="13">
        <v>295</v>
      </c>
      <c r="I23" s="13">
        <v>47</v>
      </c>
      <c r="J23" s="13">
        <v>108</v>
      </c>
      <c r="K23" s="11">
        <f t="shared" si="4"/>
        <v>2742</v>
      </c>
    </row>
    <row r="24" spans="1:11" ht="17.25" customHeight="1">
      <c r="A24" s="16" t="s">
        <v>27</v>
      </c>
      <c r="B24" s="13">
        <v>22756</v>
      </c>
      <c r="C24" s="13">
        <v>33567</v>
      </c>
      <c r="D24" s="13">
        <v>39962</v>
      </c>
      <c r="E24" s="13">
        <v>20709</v>
      </c>
      <c r="F24" s="13">
        <v>28442</v>
      </c>
      <c r="G24" s="13">
        <v>35031</v>
      </c>
      <c r="H24" s="13">
        <v>12602</v>
      </c>
      <c r="I24" s="13">
        <v>5621</v>
      </c>
      <c r="J24" s="13">
        <v>18841</v>
      </c>
      <c r="K24" s="11">
        <f t="shared" si="4"/>
        <v>217531</v>
      </c>
    </row>
    <row r="25" spans="1:12" ht="17.25" customHeight="1">
      <c r="A25" s="12" t="s">
        <v>28</v>
      </c>
      <c r="B25" s="13">
        <v>14564</v>
      </c>
      <c r="C25" s="13">
        <v>21483</v>
      </c>
      <c r="D25" s="13">
        <v>25576</v>
      </c>
      <c r="E25" s="13">
        <v>13254</v>
      </c>
      <c r="F25" s="13">
        <v>18203</v>
      </c>
      <c r="G25" s="13">
        <v>22420</v>
      </c>
      <c r="H25" s="13">
        <v>8065</v>
      </c>
      <c r="I25" s="13">
        <v>3597</v>
      </c>
      <c r="J25" s="13">
        <v>12058</v>
      </c>
      <c r="K25" s="11">
        <f t="shared" si="4"/>
        <v>139220</v>
      </c>
      <c r="L25" s="52"/>
    </row>
    <row r="26" spans="1:12" ht="17.25" customHeight="1">
      <c r="A26" s="12" t="s">
        <v>29</v>
      </c>
      <c r="B26" s="13">
        <v>8192</v>
      </c>
      <c r="C26" s="13">
        <v>12084</v>
      </c>
      <c r="D26" s="13">
        <v>14386</v>
      </c>
      <c r="E26" s="13">
        <v>7455</v>
      </c>
      <c r="F26" s="13">
        <v>10239</v>
      </c>
      <c r="G26" s="13">
        <v>12611</v>
      </c>
      <c r="H26" s="13">
        <v>4537</v>
      </c>
      <c r="I26" s="13">
        <v>2024</v>
      </c>
      <c r="J26" s="13">
        <v>6783</v>
      </c>
      <c r="K26" s="11">
        <f t="shared" si="4"/>
        <v>78311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706</v>
      </c>
      <c r="I27" s="11">
        <v>0</v>
      </c>
      <c r="J27" s="11">
        <v>0</v>
      </c>
      <c r="K27" s="11">
        <f t="shared" si="4"/>
        <v>706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29824.22</v>
      </c>
      <c r="I35" s="19">
        <v>0</v>
      </c>
      <c r="J35" s="19">
        <v>0</v>
      </c>
      <c r="K35" s="23">
        <f>SUM(B35:J35)</f>
        <v>29824.22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467917.66</v>
      </c>
      <c r="C47" s="22">
        <f aca="true" t="shared" si="11" ref="C47:H47">+C48+C57</f>
        <v>704220.65</v>
      </c>
      <c r="D47" s="22">
        <f t="shared" si="11"/>
        <v>833846.9</v>
      </c>
      <c r="E47" s="22">
        <f t="shared" si="11"/>
        <v>415214.81</v>
      </c>
      <c r="F47" s="22">
        <f t="shared" si="11"/>
        <v>649836.95</v>
      </c>
      <c r="G47" s="22">
        <f t="shared" si="11"/>
        <v>909159.43</v>
      </c>
      <c r="H47" s="22">
        <f t="shared" si="11"/>
        <v>408716.51999999996</v>
      </c>
      <c r="I47" s="22">
        <f>+I48+I57</f>
        <v>124428.24</v>
      </c>
      <c r="J47" s="22">
        <f>+J48+J57</f>
        <v>327192.16000000003</v>
      </c>
      <c r="K47" s="22">
        <f>SUM(B47:J47)</f>
        <v>4840533.32</v>
      </c>
    </row>
    <row r="48" spans="1:11" ht="17.25" customHeight="1">
      <c r="A48" s="16" t="s">
        <v>115</v>
      </c>
      <c r="B48" s="23">
        <f>SUM(B49:B56)</f>
        <v>449801.29</v>
      </c>
      <c r="C48" s="23">
        <f aca="true" t="shared" si="12" ref="C48:J48">SUM(C49:C56)</f>
        <v>681308.91</v>
      </c>
      <c r="D48" s="23">
        <f t="shared" si="12"/>
        <v>807570.63</v>
      </c>
      <c r="E48" s="23">
        <f t="shared" si="12"/>
        <v>393412.15</v>
      </c>
      <c r="F48" s="23">
        <f t="shared" si="12"/>
        <v>627082.26</v>
      </c>
      <c r="G48" s="23">
        <f t="shared" si="12"/>
        <v>880096.38</v>
      </c>
      <c r="H48" s="23">
        <f t="shared" si="12"/>
        <v>389266.00999999995</v>
      </c>
      <c r="I48" s="23">
        <f t="shared" si="12"/>
        <v>124428.24</v>
      </c>
      <c r="J48" s="23">
        <f t="shared" si="12"/>
        <v>313502.07</v>
      </c>
      <c r="K48" s="23">
        <f aca="true" t="shared" si="13" ref="K48:K57">SUM(B48:J48)</f>
        <v>4666467.94</v>
      </c>
    </row>
    <row r="49" spans="1:11" ht="17.25" customHeight="1">
      <c r="A49" s="34" t="s">
        <v>46</v>
      </c>
      <c r="B49" s="23">
        <f aca="true" t="shared" si="14" ref="B49:H49">ROUND(B30*B7,2)</f>
        <v>446540.93</v>
      </c>
      <c r="C49" s="23">
        <f t="shared" si="14"/>
        <v>675161.89</v>
      </c>
      <c r="D49" s="23">
        <f t="shared" si="14"/>
        <v>802396.62</v>
      </c>
      <c r="E49" s="23">
        <f t="shared" si="14"/>
        <v>390602.14</v>
      </c>
      <c r="F49" s="23">
        <f t="shared" si="14"/>
        <v>622871.71</v>
      </c>
      <c r="G49" s="23">
        <f t="shared" si="14"/>
        <v>874116.04</v>
      </c>
      <c r="H49" s="23">
        <f t="shared" si="14"/>
        <v>356334.65</v>
      </c>
      <c r="I49" s="23">
        <f>ROUND(I30*I7,2)</f>
        <v>123362.52</v>
      </c>
      <c r="J49" s="23">
        <f>ROUND(J30*J7,2)</f>
        <v>311285.03</v>
      </c>
      <c r="K49" s="23">
        <f t="shared" si="13"/>
        <v>4602671.53</v>
      </c>
    </row>
    <row r="50" spans="1:11" ht="17.25" customHeight="1">
      <c r="A50" s="34" t="s">
        <v>47</v>
      </c>
      <c r="B50" s="19">
        <v>0</v>
      </c>
      <c r="C50" s="23">
        <f>ROUND(C31*C7,2)</f>
        <v>1500.76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1500.76</v>
      </c>
    </row>
    <row r="51" spans="1:11" ht="17.25" customHeight="1">
      <c r="A51" s="68" t="s">
        <v>108</v>
      </c>
      <c r="B51" s="69">
        <f aca="true" t="shared" si="15" ref="B51:H51">ROUND(B32*B7,2)</f>
        <v>-831.32</v>
      </c>
      <c r="C51" s="69">
        <f t="shared" si="15"/>
        <v>-1127.46</v>
      </c>
      <c r="D51" s="69">
        <f t="shared" si="15"/>
        <v>-1211.75</v>
      </c>
      <c r="E51" s="69">
        <f t="shared" si="15"/>
        <v>-635.39</v>
      </c>
      <c r="F51" s="69">
        <f t="shared" si="15"/>
        <v>-1070.97</v>
      </c>
      <c r="G51" s="69">
        <f t="shared" si="15"/>
        <v>-1449.74</v>
      </c>
      <c r="H51" s="69">
        <f t="shared" si="15"/>
        <v>-607.9</v>
      </c>
      <c r="I51" s="19">
        <v>0</v>
      </c>
      <c r="J51" s="19">
        <v>0</v>
      </c>
      <c r="K51" s="69">
        <f>SUM(B51:J51)</f>
        <v>-6934.53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29824.22</v>
      </c>
      <c r="I53" s="31">
        <f>+I35</f>
        <v>0</v>
      </c>
      <c r="J53" s="31">
        <f>+J35</f>
        <v>0</v>
      </c>
      <c r="K53" s="23">
        <f t="shared" si="13"/>
        <v>29824.22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-44728.45</v>
      </c>
      <c r="C61" s="35">
        <f t="shared" si="16"/>
        <v>-151478.9</v>
      </c>
      <c r="D61" s="35">
        <f t="shared" si="16"/>
        <v>-131762.63999999998</v>
      </c>
      <c r="E61" s="35">
        <f t="shared" si="16"/>
        <v>-86940.54999999999</v>
      </c>
      <c r="F61" s="35">
        <f t="shared" si="16"/>
        <v>-40163.350000000006</v>
      </c>
      <c r="G61" s="35">
        <f t="shared" si="16"/>
        <v>-145310.3</v>
      </c>
      <c r="H61" s="35">
        <f t="shared" si="16"/>
        <v>-89926.18</v>
      </c>
      <c r="I61" s="35">
        <f t="shared" si="16"/>
        <v>-19899.14</v>
      </c>
      <c r="J61" s="35">
        <f t="shared" si="16"/>
        <v>-57175.74</v>
      </c>
      <c r="K61" s="35">
        <f>SUM(B61:J61)</f>
        <v>-767385.2499999999</v>
      </c>
    </row>
    <row r="62" spans="1:11" ht="18.75" customHeight="1">
      <c r="A62" s="16" t="s">
        <v>77</v>
      </c>
      <c r="B62" s="35">
        <f aca="true" t="shared" si="17" ref="B62:J62">B63+B64+B65+B66+B67+B68</f>
        <v>-86499.4</v>
      </c>
      <c r="C62" s="35">
        <f t="shared" si="17"/>
        <v>-132908.8</v>
      </c>
      <c r="D62" s="35">
        <f t="shared" si="17"/>
        <v>-111123.4</v>
      </c>
      <c r="E62" s="35">
        <f t="shared" si="17"/>
        <v>-71413.4</v>
      </c>
      <c r="F62" s="35">
        <f t="shared" si="17"/>
        <v>-92077.8</v>
      </c>
      <c r="G62" s="35">
        <f t="shared" si="17"/>
        <v>-115615</v>
      </c>
      <c r="H62" s="35">
        <f t="shared" si="17"/>
        <v>-78101.4</v>
      </c>
      <c r="I62" s="35">
        <f t="shared" si="17"/>
        <v>-13505.2</v>
      </c>
      <c r="J62" s="35">
        <f t="shared" si="17"/>
        <v>-51319</v>
      </c>
      <c r="K62" s="35">
        <f aca="true" t="shared" si="18" ref="K62:K93">SUM(B62:J62)</f>
        <v>-752563.4</v>
      </c>
    </row>
    <row r="63" spans="1:11" ht="18.75" customHeight="1">
      <c r="A63" s="12" t="s">
        <v>78</v>
      </c>
      <c r="B63" s="35">
        <f>-ROUND(B9*$D$3,2)</f>
        <v>-86499.4</v>
      </c>
      <c r="C63" s="35">
        <f aca="true" t="shared" si="19" ref="C63:J63">-ROUND(C9*$D$3,2)</f>
        <v>-132908.8</v>
      </c>
      <c r="D63" s="35">
        <f t="shared" si="19"/>
        <v>-111123.4</v>
      </c>
      <c r="E63" s="35">
        <f t="shared" si="19"/>
        <v>-71413.4</v>
      </c>
      <c r="F63" s="35">
        <f t="shared" si="19"/>
        <v>-92077.8</v>
      </c>
      <c r="G63" s="35">
        <f t="shared" si="19"/>
        <v>-115615</v>
      </c>
      <c r="H63" s="35">
        <f t="shared" si="19"/>
        <v>-78101.4</v>
      </c>
      <c r="I63" s="35">
        <f t="shared" si="19"/>
        <v>-13505.2</v>
      </c>
      <c r="J63" s="35">
        <f t="shared" si="19"/>
        <v>-51319</v>
      </c>
      <c r="K63" s="35">
        <f t="shared" si="18"/>
        <v>-752563.4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35">
        <f>SUM(B70:B98)</f>
        <v>41770.95</v>
      </c>
      <c r="C69" s="35">
        <f aca="true" t="shared" si="20" ref="C69:J69">SUM(C70:C98)</f>
        <v>-18570.1</v>
      </c>
      <c r="D69" s="35">
        <f t="shared" si="20"/>
        <v>-20639.239999999998</v>
      </c>
      <c r="E69" s="35">
        <f t="shared" si="20"/>
        <v>-15527.15</v>
      </c>
      <c r="F69" s="35">
        <f t="shared" si="20"/>
        <v>51914.45</v>
      </c>
      <c r="G69" s="35">
        <f t="shared" si="20"/>
        <v>-29695.3</v>
      </c>
      <c r="H69" s="35">
        <f t="shared" si="20"/>
        <v>-11824.779999999999</v>
      </c>
      <c r="I69" s="35">
        <f t="shared" si="20"/>
        <v>-6393.94</v>
      </c>
      <c r="J69" s="35">
        <f t="shared" si="20"/>
        <v>-5856.74</v>
      </c>
      <c r="K69" s="35">
        <f t="shared" si="18"/>
        <v>-14821.85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-3446.28</v>
      </c>
      <c r="F93" s="19">
        <v>0</v>
      </c>
      <c r="G93" s="19">
        <v>0</v>
      </c>
      <c r="H93" s="19">
        <v>0</v>
      </c>
      <c r="I93" s="48">
        <v>-1567.8</v>
      </c>
      <c r="J93" s="48">
        <v>-5856.74</v>
      </c>
      <c r="K93" s="48">
        <f t="shared" si="18"/>
        <v>-10870.82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12" t="s">
        <v>131</v>
      </c>
      <c r="B97" s="48">
        <v>14769.48</v>
      </c>
      <c r="C97" s="48">
        <v>-6902.79</v>
      </c>
      <c r="D97" s="48">
        <v>-7270.5</v>
      </c>
      <c r="E97" s="48">
        <v>-4161.54</v>
      </c>
      <c r="F97" s="48">
        <v>19434.96</v>
      </c>
      <c r="G97" s="48">
        <v>-11151.81</v>
      </c>
      <c r="H97" s="48">
        <v>-3943.38</v>
      </c>
      <c r="I97" s="48">
        <v>-774.42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423189.21</v>
      </c>
      <c r="C103" s="24">
        <f t="shared" si="21"/>
        <v>552741.7500000001</v>
      </c>
      <c r="D103" s="24">
        <f t="shared" si="21"/>
        <v>702084.26</v>
      </c>
      <c r="E103" s="24">
        <f t="shared" si="21"/>
        <v>328274.25999999995</v>
      </c>
      <c r="F103" s="24">
        <f t="shared" si="21"/>
        <v>609673.5999999999</v>
      </c>
      <c r="G103" s="24">
        <f t="shared" si="21"/>
        <v>763849.13</v>
      </c>
      <c r="H103" s="24">
        <f t="shared" si="21"/>
        <v>318790.33999999997</v>
      </c>
      <c r="I103" s="24">
        <f>+I104+I105</f>
        <v>104529.1</v>
      </c>
      <c r="J103" s="24">
        <f>+J104+J105</f>
        <v>270016.42000000004</v>
      </c>
      <c r="K103" s="48">
        <f>SUM(B103:J103)</f>
        <v>4073148.07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405072.84</v>
      </c>
      <c r="C104" s="24">
        <f t="shared" si="22"/>
        <v>529830.0100000001</v>
      </c>
      <c r="D104" s="24">
        <f t="shared" si="22"/>
        <v>675807.99</v>
      </c>
      <c r="E104" s="24">
        <f t="shared" si="22"/>
        <v>306471.6</v>
      </c>
      <c r="F104" s="24">
        <f t="shared" si="22"/>
        <v>586918.9099999999</v>
      </c>
      <c r="G104" s="24">
        <f t="shared" si="22"/>
        <v>734786.08</v>
      </c>
      <c r="H104" s="24">
        <f t="shared" si="22"/>
        <v>299339.82999999996</v>
      </c>
      <c r="I104" s="24">
        <f t="shared" si="22"/>
        <v>104529.1</v>
      </c>
      <c r="J104" s="24">
        <f t="shared" si="22"/>
        <v>256326.33000000002</v>
      </c>
      <c r="K104" s="48">
        <f>SUM(B104:J104)</f>
        <v>3899082.69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4073148.0799999996</v>
      </c>
      <c r="L111" s="54"/>
    </row>
    <row r="112" spans="1:11" ht="18.75" customHeight="1">
      <c r="A112" s="26" t="s">
        <v>73</v>
      </c>
      <c r="B112" s="27">
        <v>54816.99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54816.99</v>
      </c>
    </row>
    <row r="113" spans="1:11" ht="18.75" customHeight="1">
      <c r="A113" s="26" t="s">
        <v>74</v>
      </c>
      <c r="B113" s="27">
        <v>368372.22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368372.22</v>
      </c>
    </row>
    <row r="114" spans="1:11" ht="18.75" customHeight="1">
      <c r="A114" s="26" t="s">
        <v>75</v>
      </c>
      <c r="B114" s="40">
        <v>0</v>
      </c>
      <c r="C114" s="27">
        <f>+C103</f>
        <v>552741.7500000001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552741.7500000001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702084.26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702084.26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328274.25999999995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328274.25999999995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121042.27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121042.27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225608.03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225608.03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35533.54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35533.54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227489.77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227489.77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224048.94</v>
      </c>
      <c r="H121" s="40">
        <v>0</v>
      </c>
      <c r="I121" s="40">
        <v>0</v>
      </c>
      <c r="J121" s="40">
        <v>0</v>
      </c>
      <c r="K121" s="41">
        <f t="shared" si="24"/>
        <v>224048.94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23655.35</v>
      </c>
      <c r="H122" s="40">
        <v>0</v>
      </c>
      <c r="I122" s="40">
        <v>0</v>
      </c>
      <c r="J122" s="40">
        <v>0</v>
      </c>
      <c r="K122" s="41">
        <f t="shared" si="24"/>
        <v>23655.35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124221.47</v>
      </c>
      <c r="H123" s="40">
        <v>0</v>
      </c>
      <c r="I123" s="40">
        <v>0</v>
      </c>
      <c r="J123" s="40">
        <v>0</v>
      </c>
      <c r="K123" s="41">
        <f t="shared" si="24"/>
        <v>124221.47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111965.36</v>
      </c>
      <c r="H124" s="40">
        <v>0</v>
      </c>
      <c r="I124" s="40">
        <v>0</v>
      </c>
      <c r="J124" s="40">
        <v>0</v>
      </c>
      <c r="K124" s="41">
        <f t="shared" si="24"/>
        <v>111965.36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279958.01</v>
      </c>
      <c r="H125" s="40">
        <v>0</v>
      </c>
      <c r="I125" s="40">
        <v>0</v>
      </c>
      <c r="J125" s="40">
        <v>0</v>
      </c>
      <c r="K125" s="41">
        <f t="shared" si="24"/>
        <v>279958.01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119301.83</v>
      </c>
      <c r="I126" s="40">
        <v>0</v>
      </c>
      <c r="J126" s="40">
        <v>0</v>
      </c>
      <c r="K126" s="41">
        <f t="shared" si="24"/>
        <v>119301.83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199488.51</v>
      </c>
      <c r="I127" s="40">
        <v>0</v>
      </c>
      <c r="J127" s="40">
        <v>0</v>
      </c>
      <c r="K127" s="41">
        <f t="shared" si="24"/>
        <v>199488.51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104529.1</v>
      </c>
      <c r="J128" s="40">
        <v>0</v>
      </c>
      <c r="K128" s="41">
        <f t="shared" si="24"/>
        <v>104529.1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270016.42</v>
      </c>
      <c r="K129" s="44">
        <f t="shared" si="24"/>
        <v>270016.42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2016-02-16T12:49:14Z</dcterms:modified>
  <cp:category/>
  <cp:version/>
  <cp:contentType/>
  <cp:contentStatus/>
</cp:coreProperties>
</file>