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<sst xmlns="http://schemas.openxmlformats.org/spreadsheetml/2006/main" count="133" uniqueCount="133">
  <si>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</si>
  <si>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</si>
  <si>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</si>
  <si>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</si>
  <si>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</si>
  <si>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</si>
  <si>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</si>
  <si>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</si>
  <si>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</si>
  <si>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</si>
  <si>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</si>
  <si>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</si>
  <si>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</si>
  <si>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</si>
  <si>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</si>
  <si>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</si>
  <si>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</si>
  <si>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</si>
  <si>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</si>
  <si>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</si>
  <si>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</si>
  <si>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</si>
  <si>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</si>
  <si>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</si>
  <si>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</si>
  <si>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</si>
  <si>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</si>
  <si>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</si>
  <si>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</si>
  <si>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</si>
  <si>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</si>
  <si>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</si>
  <si>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</si>
  <si>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</si>
  <si>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</si>
  <si>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</si>
  <si>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</si>
  <si>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</si>
  <si>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</si>
  <si>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</si>
  <si>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</si>
  <si>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</si>
  <si>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</si>
  <si>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</si>
  <si>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</si>
  <si>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</si>
  <si>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</si>
  <si>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</si>
  <si>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</si>
  <si>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</si>
  <si>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</si>
  <si>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</si>
  <si>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</si>
  <si>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</si>
  <si>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</si>
  <si>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</si>
  <si>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</si>
  <si>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</si>
  <si>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</si>
  <si>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</si>
  <si>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</si>
  <si>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</si>
  <si>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</si>
  <si>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</si>
  <si>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</si>
  <si>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</si>
  <si>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</si>
  <si>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</si>
  <si>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</si>
  <si>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</si>
  <si>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</si>
  <si>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</si>
  <si>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</si>
  <si>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</si>
  <si>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</si>
  <si>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</si>
  <si>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</si>
  <si>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</si>
  <si>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</si>
  <si>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</si>
  <si>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</si>
  <si>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</si>
  <si>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</si>
  <si>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</si>
  <si>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</si>
  <si>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</si>
  <si>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</si>
  <si>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</si>
  <si>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</si>
  <si>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</si>
  <si>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</si>
  <si>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</si>
  <si>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</si>
  <si>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</si>
  <si>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</si>
  <si>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</si>
  <si>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</si>
  <si>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</si>
  <si>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</si>
  <si>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</si>
  <si>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</si>
  <si>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</si>
  <si>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</si>
  <si>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</si>
  <si>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</si>
  <si>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</si>
  <si>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</si>
  <si>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</si>
  <si>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</si>
  <si>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</si>
  <si>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</si>
  <si>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</si>
  <si>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</si>
  <si>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</si>
  <si>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</si>
  <si>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</si>
  <si>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</si>
  <si>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</si>
  <si>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</si>
  <si>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</si>
  <si>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</si>
  <si>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</si>
  <si>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</si>
  <si>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</si>
  <si>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</si>
  <si>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</si>
  <si>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</si>
  <si>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</si>
  <si>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</si>
  <si>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</si>
  <si>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08/02/16 - VENCIMENTO 16/02/16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</si>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</sst>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281667</v>
      </c>
      <c r="C7" s="9">
        <f t="shared" si="0"/>
        <v>339399</v>
      </c>
      <c r="D7" s="9">
        <f t="shared" si="0"/>
        <v>376714</v>
      </c>
      <c r="E7" s="9">
        <f t="shared" si="0"/>
        <v>231597</v>
      </c>
      <c r="F7" s="9">
        <f t="shared" si="0"/>
        <v>356430</v>
      </c>
      <c r="G7" s="9">
        <f t="shared" si="0"/>
        <v>595148</v>
      </c>
      <c r="H7" s="9">
        <f t="shared" si="0"/>
        <v>226642</v>
      </c>
      <c r="I7" s="9">
        <f t="shared" si="0"/>
        <v>50725</v>
      </c>
      <c r="J7" s="9">
        <f t="shared" si="0"/>
        <v>158969</v>
      </c>
      <c r="K7" s="9">
        <f t="shared" si="0"/>
        <v>2617291</v>
      </c>
      <c r="L7" s="52"/>
    </row>
    <row r="8" spans="1:11" ht="17.25" customHeight="1">
      <c r="A8" s="10" t="s">
        <v>101</v>
      </c>
      <c r="B8" s="11">
        <f>B9+B12+B16</f>
        <v>156826</v>
      </c>
      <c r="C8" s="11">
        <f aca="true" t="shared" si="1" ref="C8:J8">C9+C12+C16</f>
        <v>196696</v>
      </c>
      <c r="D8" s="11">
        <f t="shared" si="1"/>
        <v>205049</v>
      </c>
      <c r="E8" s="11">
        <f t="shared" si="1"/>
        <v>132776</v>
      </c>
      <c r="F8" s="11">
        <f t="shared" si="1"/>
        <v>191295</v>
      </c>
      <c r="G8" s="11">
        <f t="shared" si="1"/>
        <v>316005</v>
      </c>
      <c r="H8" s="11">
        <f t="shared" si="1"/>
        <v>136630</v>
      </c>
      <c r="I8" s="11">
        <f t="shared" si="1"/>
        <v>25019</v>
      </c>
      <c r="J8" s="11">
        <f t="shared" si="1"/>
        <v>87966</v>
      </c>
      <c r="K8" s="11">
        <f>SUM(B8:J8)</f>
        <v>1448262</v>
      </c>
    </row>
    <row r="9" spans="1:11" ht="17.25" customHeight="1">
      <c r="A9" s="15" t="s">
        <v>17</v>
      </c>
      <c r="B9" s="13">
        <f>+B10+B11</f>
        <v>29943</v>
      </c>
      <c r="C9" s="13">
        <f aca="true" t="shared" si="2" ref="C9:J9">+C10+C11</f>
        <v>38529</v>
      </c>
      <c r="D9" s="13">
        <f t="shared" si="2"/>
        <v>37102</v>
      </c>
      <c r="E9" s="13">
        <f t="shared" si="2"/>
        <v>25971</v>
      </c>
      <c r="F9" s="13">
        <f t="shared" si="2"/>
        <v>31670</v>
      </c>
      <c r="G9" s="13">
        <f t="shared" si="2"/>
        <v>39334</v>
      </c>
      <c r="H9" s="13">
        <f t="shared" si="2"/>
        <v>29234</v>
      </c>
      <c r="I9" s="13">
        <f t="shared" si="2"/>
        <v>5472</v>
      </c>
      <c r="J9" s="13">
        <f t="shared" si="2"/>
        <v>15128</v>
      </c>
      <c r="K9" s="11">
        <f>SUM(B9:J9)</f>
        <v>252383</v>
      </c>
    </row>
    <row r="10" spans="1:11" ht="17.25" customHeight="1">
      <c r="A10" s="29" t="s">
        <v>18</v>
      </c>
      <c r="B10" s="13">
        <v>29943</v>
      </c>
      <c r="C10" s="13">
        <v>38529</v>
      </c>
      <c r="D10" s="13">
        <v>37102</v>
      </c>
      <c r="E10" s="13">
        <v>25971</v>
      </c>
      <c r="F10" s="13">
        <v>31670</v>
      </c>
      <c r="G10" s="13">
        <v>39334</v>
      </c>
      <c r="H10" s="13">
        <v>29234</v>
      </c>
      <c r="I10" s="13">
        <v>5472</v>
      </c>
      <c r="J10" s="13">
        <v>15128</v>
      </c>
      <c r="K10" s="11">
        <f>SUM(B10:J10)</f>
        <v>252383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112854</v>
      </c>
      <c r="C12" s="17">
        <f t="shared" si="3"/>
        <v>141931</v>
      </c>
      <c r="D12" s="17">
        <f t="shared" si="3"/>
        <v>148840</v>
      </c>
      <c r="E12" s="17">
        <f t="shared" si="3"/>
        <v>95454</v>
      </c>
      <c r="F12" s="17">
        <f t="shared" si="3"/>
        <v>141178</v>
      </c>
      <c r="G12" s="17">
        <f t="shared" si="3"/>
        <v>245582</v>
      </c>
      <c r="H12" s="17">
        <f t="shared" si="3"/>
        <v>97418</v>
      </c>
      <c r="I12" s="17">
        <f t="shared" si="3"/>
        <v>17071</v>
      </c>
      <c r="J12" s="17">
        <f t="shared" si="3"/>
        <v>64350</v>
      </c>
      <c r="K12" s="11">
        <f aca="true" t="shared" si="4" ref="K12:K27">SUM(B12:J12)</f>
        <v>1064678</v>
      </c>
    </row>
    <row r="13" spans="1:13" ht="17.25" customHeight="1">
      <c r="A13" s="14" t="s">
        <v>20</v>
      </c>
      <c r="B13" s="13">
        <v>55041</v>
      </c>
      <c r="C13" s="13">
        <v>74231</v>
      </c>
      <c r="D13" s="13">
        <v>78657</v>
      </c>
      <c r="E13" s="13">
        <v>49974</v>
      </c>
      <c r="F13" s="13">
        <v>72068</v>
      </c>
      <c r="G13" s="13">
        <v>116160</v>
      </c>
      <c r="H13" s="13">
        <v>47011</v>
      </c>
      <c r="I13" s="13">
        <v>9773</v>
      </c>
      <c r="J13" s="13">
        <v>33953</v>
      </c>
      <c r="K13" s="11">
        <f t="shared" si="4"/>
        <v>536868</v>
      </c>
      <c r="L13" s="52"/>
      <c r="M13" s="53"/>
    </row>
    <row r="14" spans="1:12" ht="17.25" customHeight="1">
      <c r="A14" s="14" t="s">
        <v>21</v>
      </c>
      <c r="B14" s="13">
        <v>56798</v>
      </c>
      <c r="C14" s="13">
        <v>66415</v>
      </c>
      <c r="D14" s="13">
        <v>69014</v>
      </c>
      <c r="E14" s="13">
        <v>44598</v>
      </c>
      <c r="F14" s="13">
        <v>68221</v>
      </c>
      <c r="G14" s="13">
        <v>128022</v>
      </c>
      <c r="H14" s="13">
        <v>49274</v>
      </c>
      <c r="I14" s="13">
        <v>7133</v>
      </c>
      <c r="J14" s="13">
        <v>30004</v>
      </c>
      <c r="K14" s="11">
        <f t="shared" si="4"/>
        <v>519479</v>
      </c>
      <c r="L14" s="52"/>
    </row>
    <row r="15" spans="1:11" ht="17.25" customHeight="1">
      <c r="A15" s="14" t="s">
        <v>22</v>
      </c>
      <c r="B15" s="13">
        <v>1015</v>
      </c>
      <c r="C15" s="13">
        <v>1285</v>
      </c>
      <c r="D15" s="13">
        <v>1169</v>
      </c>
      <c r="E15" s="13">
        <v>882</v>
      </c>
      <c r="F15" s="13">
        <v>889</v>
      </c>
      <c r="G15" s="13">
        <v>1400</v>
      </c>
      <c r="H15" s="13">
        <v>1133</v>
      </c>
      <c r="I15" s="13">
        <v>165</v>
      </c>
      <c r="J15" s="13">
        <v>393</v>
      </c>
      <c r="K15" s="11">
        <f t="shared" si="4"/>
        <v>8331</v>
      </c>
    </row>
    <row r="16" spans="1:11" ht="17.25" customHeight="1">
      <c r="A16" s="15" t="s">
        <v>97</v>
      </c>
      <c r="B16" s="13">
        <f>B17+B18+B19</f>
        <v>14029</v>
      </c>
      <c r="C16" s="13">
        <f aca="true" t="shared" si="5" ref="C16:J16">C17+C18+C19</f>
        <v>16236</v>
      </c>
      <c r="D16" s="13">
        <f t="shared" si="5"/>
        <v>19107</v>
      </c>
      <c r="E16" s="13">
        <f t="shared" si="5"/>
        <v>11351</v>
      </c>
      <c r="F16" s="13">
        <f t="shared" si="5"/>
        <v>18447</v>
      </c>
      <c r="G16" s="13">
        <f t="shared" si="5"/>
        <v>31089</v>
      </c>
      <c r="H16" s="13">
        <f t="shared" si="5"/>
        <v>9978</v>
      </c>
      <c r="I16" s="13">
        <f t="shared" si="5"/>
        <v>2476</v>
      </c>
      <c r="J16" s="13">
        <f t="shared" si="5"/>
        <v>8488</v>
      </c>
      <c r="K16" s="11">
        <f t="shared" si="4"/>
        <v>131201</v>
      </c>
    </row>
    <row r="17" spans="1:11" ht="17.25" customHeight="1">
      <c r="A17" s="14" t="s">
        <v>98</v>
      </c>
      <c r="B17" s="13">
        <v>7299</v>
      </c>
      <c r="C17" s="13">
        <v>8916</v>
      </c>
      <c r="D17" s="13">
        <v>9368</v>
      </c>
      <c r="E17" s="13">
        <v>5963</v>
      </c>
      <c r="F17" s="13">
        <v>10133</v>
      </c>
      <c r="G17" s="13">
        <v>16377</v>
      </c>
      <c r="H17" s="13">
        <v>5538</v>
      </c>
      <c r="I17" s="13">
        <v>1466</v>
      </c>
      <c r="J17" s="13">
        <v>4009</v>
      </c>
      <c r="K17" s="11">
        <f t="shared" si="4"/>
        <v>69069</v>
      </c>
    </row>
    <row r="18" spans="1:11" ht="17.25" customHeight="1">
      <c r="A18" s="14" t="s">
        <v>99</v>
      </c>
      <c r="B18" s="13">
        <v>2870</v>
      </c>
      <c r="C18" s="13">
        <v>2759</v>
      </c>
      <c r="D18" s="13">
        <v>4288</v>
      </c>
      <c r="E18" s="13">
        <v>2617</v>
      </c>
      <c r="F18" s="13">
        <v>4668</v>
      </c>
      <c r="G18" s="13">
        <v>8702</v>
      </c>
      <c r="H18" s="13">
        <v>1925</v>
      </c>
      <c r="I18" s="13">
        <v>448</v>
      </c>
      <c r="J18" s="13">
        <v>2165</v>
      </c>
      <c r="K18" s="11">
        <f t="shared" si="4"/>
        <v>30442</v>
      </c>
    </row>
    <row r="19" spans="1:11" ht="17.25" customHeight="1">
      <c r="A19" s="14" t="s">
        <v>100</v>
      </c>
      <c r="B19" s="13">
        <v>3860</v>
      </c>
      <c r="C19" s="13">
        <v>4561</v>
      </c>
      <c r="D19" s="13">
        <v>5451</v>
      </c>
      <c r="E19" s="13">
        <v>2771</v>
      </c>
      <c r="F19" s="13">
        <v>3646</v>
      </c>
      <c r="G19" s="13">
        <v>6010</v>
      </c>
      <c r="H19" s="13">
        <v>2515</v>
      </c>
      <c r="I19" s="13">
        <v>562</v>
      </c>
      <c r="J19" s="13">
        <v>2314</v>
      </c>
      <c r="K19" s="11">
        <f t="shared" si="4"/>
        <v>31690</v>
      </c>
    </row>
    <row r="20" spans="1:11" ht="17.25" customHeight="1">
      <c r="A20" s="16" t="s">
        <v>23</v>
      </c>
      <c r="B20" s="11">
        <f>+B21+B22+B23</f>
        <v>90329</v>
      </c>
      <c r="C20" s="11">
        <f aca="true" t="shared" si="6" ref="C20:J20">+C21+C22+C23</f>
        <v>93844</v>
      </c>
      <c r="D20" s="11">
        <f t="shared" si="6"/>
        <v>113372</v>
      </c>
      <c r="E20" s="11">
        <f t="shared" si="6"/>
        <v>65849</v>
      </c>
      <c r="F20" s="11">
        <f t="shared" si="6"/>
        <v>123054</v>
      </c>
      <c r="G20" s="11">
        <f t="shared" si="6"/>
        <v>225733</v>
      </c>
      <c r="H20" s="11">
        <f t="shared" si="6"/>
        <v>65470</v>
      </c>
      <c r="I20" s="11">
        <f t="shared" si="6"/>
        <v>15754</v>
      </c>
      <c r="J20" s="11">
        <f t="shared" si="6"/>
        <v>45133</v>
      </c>
      <c r="K20" s="11">
        <f t="shared" si="4"/>
        <v>838538</v>
      </c>
    </row>
    <row r="21" spans="1:12" ht="17.25" customHeight="1">
      <c r="A21" s="12" t="s">
        <v>24</v>
      </c>
      <c r="B21" s="13">
        <v>46686</v>
      </c>
      <c r="C21" s="13">
        <v>52975</v>
      </c>
      <c r="D21" s="13">
        <v>64304</v>
      </c>
      <c r="E21" s="13">
        <v>36723</v>
      </c>
      <c r="F21" s="13">
        <v>67391</v>
      </c>
      <c r="G21" s="13">
        <v>112314</v>
      </c>
      <c r="H21" s="13">
        <v>34735</v>
      </c>
      <c r="I21" s="13">
        <v>9801</v>
      </c>
      <c r="J21" s="13">
        <v>25105</v>
      </c>
      <c r="K21" s="11">
        <f t="shared" si="4"/>
        <v>450034</v>
      </c>
      <c r="L21" s="52"/>
    </row>
    <row r="22" spans="1:12" ht="17.25" customHeight="1">
      <c r="A22" s="12" t="s">
        <v>25</v>
      </c>
      <c r="B22" s="13">
        <v>43057</v>
      </c>
      <c r="C22" s="13">
        <v>40285</v>
      </c>
      <c r="D22" s="13">
        <v>48366</v>
      </c>
      <c r="E22" s="13">
        <v>28727</v>
      </c>
      <c r="F22" s="13">
        <v>55135</v>
      </c>
      <c r="G22" s="13">
        <v>112470</v>
      </c>
      <c r="H22" s="13">
        <v>30322</v>
      </c>
      <c r="I22" s="13">
        <v>5861</v>
      </c>
      <c r="J22" s="13">
        <v>19817</v>
      </c>
      <c r="K22" s="11">
        <f t="shared" si="4"/>
        <v>384040</v>
      </c>
      <c r="L22" s="52"/>
    </row>
    <row r="23" spans="1:11" ht="17.25" customHeight="1">
      <c r="A23" s="12" t="s">
        <v>26</v>
      </c>
      <c r="B23" s="13">
        <v>586</v>
      </c>
      <c r="C23" s="13">
        <v>584</v>
      </c>
      <c r="D23" s="13">
        <v>702</v>
      </c>
      <c r="E23" s="13">
        <v>399</v>
      </c>
      <c r="F23" s="13">
        <v>528</v>
      </c>
      <c r="G23" s="13">
        <v>949</v>
      </c>
      <c r="H23" s="13">
        <v>413</v>
      </c>
      <c r="I23" s="13">
        <v>92</v>
      </c>
      <c r="J23" s="13">
        <v>211</v>
      </c>
      <c r="K23" s="11">
        <f t="shared" si="4"/>
        <v>4464</v>
      </c>
    </row>
    <row r="24" spans="1:11" ht="17.25" customHeight="1">
      <c r="A24" s="16" t="s">
        <v>27</v>
      </c>
      <c r="B24" s="13">
        <v>34512</v>
      </c>
      <c r="C24" s="13">
        <v>48859</v>
      </c>
      <c r="D24" s="13">
        <v>58293</v>
      </c>
      <c r="E24" s="13">
        <v>32972</v>
      </c>
      <c r="F24" s="13">
        <v>42081</v>
      </c>
      <c r="G24" s="13">
        <v>53410</v>
      </c>
      <c r="H24" s="13">
        <v>23300</v>
      </c>
      <c r="I24" s="13">
        <v>9952</v>
      </c>
      <c r="J24" s="13">
        <v>25870</v>
      </c>
      <c r="K24" s="11">
        <f t="shared" si="4"/>
        <v>329249</v>
      </c>
    </row>
    <row r="25" spans="1:12" ht="17.25" customHeight="1">
      <c r="A25" s="12" t="s">
        <v>28</v>
      </c>
      <c r="B25" s="13">
        <v>22088</v>
      </c>
      <c r="C25" s="13">
        <v>31270</v>
      </c>
      <c r="D25" s="13">
        <v>37308</v>
      </c>
      <c r="E25" s="13">
        <v>21102</v>
      </c>
      <c r="F25" s="13">
        <v>26932</v>
      </c>
      <c r="G25" s="13">
        <v>34182</v>
      </c>
      <c r="H25" s="13">
        <v>14912</v>
      </c>
      <c r="I25" s="13">
        <v>6369</v>
      </c>
      <c r="J25" s="13">
        <v>16557</v>
      </c>
      <c r="K25" s="11">
        <f t="shared" si="4"/>
        <v>210720</v>
      </c>
      <c r="L25" s="52"/>
    </row>
    <row r="26" spans="1:12" ht="17.25" customHeight="1">
      <c r="A26" s="12" t="s">
        <v>29</v>
      </c>
      <c r="B26" s="13">
        <v>12424</v>
      </c>
      <c r="C26" s="13">
        <v>17589</v>
      </c>
      <c r="D26" s="13">
        <v>20985</v>
      </c>
      <c r="E26" s="13">
        <v>11870</v>
      </c>
      <c r="F26" s="13">
        <v>15149</v>
      </c>
      <c r="G26" s="13">
        <v>19228</v>
      </c>
      <c r="H26" s="13">
        <v>8388</v>
      </c>
      <c r="I26" s="13">
        <v>3583</v>
      </c>
      <c r="J26" s="13">
        <v>9313</v>
      </c>
      <c r="K26" s="11">
        <f t="shared" si="4"/>
        <v>118529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1242</v>
      </c>
      <c r="I27" s="11">
        <v>0</v>
      </c>
      <c r="J27" s="11">
        <v>0</v>
      </c>
      <c r="K27" s="11">
        <f t="shared" si="4"/>
        <v>1242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28378.95</v>
      </c>
      <c r="I35" s="19">
        <v>0</v>
      </c>
      <c r="J35" s="19">
        <v>0</v>
      </c>
      <c r="K35" s="23">
        <f>SUM(B35:J35)</f>
        <v>28378.95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747078.0800000001</v>
      </c>
      <c r="C47" s="22">
        <f aca="true" t="shared" si="11" ref="C47:H47">+C48+C57</f>
        <v>1025134.5899999999</v>
      </c>
      <c r="D47" s="22">
        <f t="shared" si="11"/>
        <v>1278040.8399999999</v>
      </c>
      <c r="E47" s="22">
        <f t="shared" si="11"/>
        <v>676318.0700000001</v>
      </c>
      <c r="F47" s="22">
        <f t="shared" si="11"/>
        <v>1000662.4</v>
      </c>
      <c r="G47" s="22">
        <f t="shared" si="11"/>
        <v>1433662.57</v>
      </c>
      <c r="H47" s="22">
        <f t="shared" si="11"/>
        <v>661619.44</v>
      </c>
      <c r="I47" s="22">
        <f>+I48+I57</f>
        <v>243475.42</v>
      </c>
      <c r="J47" s="22">
        <f>+J48+J57</f>
        <v>466743.21</v>
      </c>
      <c r="K47" s="22">
        <f>SUM(B47:J47)</f>
        <v>7532734.62</v>
      </c>
    </row>
    <row r="48" spans="1:11" ht="17.25" customHeight="1">
      <c r="A48" s="16" t="s">
        <v>115</v>
      </c>
      <c r="B48" s="23">
        <f>SUM(B49:B56)</f>
        <v>728961.7100000001</v>
      </c>
      <c r="C48" s="23">
        <f aca="true" t="shared" si="12" ref="C48:J48">SUM(C49:C56)</f>
        <v>1002222.8499999999</v>
      </c>
      <c r="D48" s="23">
        <f t="shared" si="12"/>
        <v>1251764.5699999998</v>
      </c>
      <c r="E48" s="23">
        <f t="shared" si="12"/>
        <v>654515.41</v>
      </c>
      <c r="F48" s="23">
        <f t="shared" si="12"/>
        <v>977907.7100000001</v>
      </c>
      <c r="G48" s="23">
        <f t="shared" si="12"/>
        <v>1404599.52</v>
      </c>
      <c r="H48" s="23">
        <f t="shared" si="12"/>
        <v>642168.9299999999</v>
      </c>
      <c r="I48" s="23">
        <f t="shared" si="12"/>
        <v>243475.42</v>
      </c>
      <c r="J48" s="23">
        <f t="shared" si="12"/>
        <v>453053.12</v>
      </c>
      <c r="K48" s="23">
        <f aca="true" t="shared" si="13" ref="K48:K57">SUM(B48:J48)</f>
        <v>7358669.239999999</v>
      </c>
    </row>
    <row r="49" spans="1:11" ht="17.25" customHeight="1">
      <c r="A49" s="34" t="s">
        <v>46</v>
      </c>
      <c r="B49" s="23">
        <f aca="true" t="shared" si="14" ref="B49:H49">ROUND(B30*B7,2)</f>
        <v>726222.03</v>
      </c>
      <c r="C49" s="23">
        <f t="shared" si="14"/>
        <v>995898.49</v>
      </c>
      <c r="D49" s="23">
        <f t="shared" si="14"/>
        <v>1247262.38</v>
      </c>
      <c r="E49" s="23">
        <f t="shared" si="14"/>
        <v>652130.83</v>
      </c>
      <c r="F49" s="23">
        <f t="shared" si="14"/>
        <v>974301.41</v>
      </c>
      <c r="G49" s="23">
        <f t="shared" si="14"/>
        <v>1399490.52</v>
      </c>
      <c r="H49" s="23">
        <f t="shared" si="14"/>
        <v>611117.49</v>
      </c>
      <c r="I49" s="23">
        <f>ROUND(I30*I7,2)</f>
        <v>242409.7</v>
      </c>
      <c r="J49" s="23">
        <f>ROUND(J30*J7,2)</f>
        <v>450836.08</v>
      </c>
      <c r="K49" s="23">
        <f t="shared" si="13"/>
        <v>7299668.930000001</v>
      </c>
    </row>
    <row r="50" spans="1:11" ht="17.25" customHeight="1">
      <c r="A50" s="34" t="s">
        <v>47</v>
      </c>
      <c r="B50" s="19">
        <v>0</v>
      </c>
      <c r="C50" s="23">
        <f>ROUND(C31*C7,2)</f>
        <v>2213.7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2213.7</v>
      </c>
    </row>
    <row r="51" spans="1:11" ht="17.25" customHeight="1">
      <c r="A51" s="68" t="s">
        <v>108</v>
      </c>
      <c r="B51" s="69">
        <f aca="true" t="shared" si="15" ref="B51:H51">ROUND(B32*B7,2)</f>
        <v>-1352</v>
      </c>
      <c r="C51" s="69">
        <f t="shared" si="15"/>
        <v>-1663.06</v>
      </c>
      <c r="D51" s="69">
        <f t="shared" si="15"/>
        <v>-1883.57</v>
      </c>
      <c r="E51" s="69">
        <f t="shared" si="15"/>
        <v>-1060.82</v>
      </c>
      <c r="F51" s="69">
        <f t="shared" si="15"/>
        <v>-1675.22</v>
      </c>
      <c r="G51" s="69">
        <f t="shared" si="15"/>
        <v>-2321.08</v>
      </c>
      <c r="H51" s="69">
        <f t="shared" si="15"/>
        <v>-1042.55</v>
      </c>
      <c r="I51" s="19">
        <v>0</v>
      </c>
      <c r="J51" s="19">
        <v>0</v>
      </c>
      <c r="K51" s="69">
        <f>SUM(B51:J51)</f>
        <v>-10998.3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28378.95</v>
      </c>
      <c r="I53" s="31">
        <f>+I35</f>
        <v>0</v>
      </c>
      <c r="J53" s="31">
        <f>+J35</f>
        <v>0</v>
      </c>
      <c r="K53" s="23">
        <f t="shared" si="13"/>
        <v>28378.95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-62694.95999999999</v>
      </c>
      <c r="C61" s="35">
        <f t="shared" si="16"/>
        <v>-168259.48</v>
      </c>
      <c r="D61" s="35">
        <f t="shared" si="16"/>
        <v>-165657.76</v>
      </c>
      <c r="E61" s="35">
        <f t="shared" si="16"/>
        <v>-119170.48000000001</v>
      </c>
      <c r="F61" s="35">
        <f t="shared" si="16"/>
        <v>-57383.990000000005</v>
      </c>
      <c r="G61" s="35">
        <f t="shared" si="16"/>
        <v>-185867.13</v>
      </c>
      <c r="H61" s="35">
        <f t="shared" si="16"/>
        <v>-125732.59999999999</v>
      </c>
      <c r="I61" s="35">
        <f t="shared" si="16"/>
        <v>-29434.859999999997</v>
      </c>
      <c r="J61" s="35">
        <f t="shared" si="16"/>
        <v>-65841.1</v>
      </c>
      <c r="K61" s="35">
        <f>SUM(B61:J61)</f>
        <v>-980042.36</v>
      </c>
    </row>
    <row r="62" spans="1:11" ht="18.75" customHeight="1">
      <c r="A62" s="16" t="s">
        <v>77</v>
      </c>
      <c r="B62" s="35">
        <f aca="true" t="shared" si="17" ref="B62:J62">B63+B64+B65+B66+B67+B68</f>
        <v>-113783.4</v>
      </c>
      <c r="C62" s="35">
        <f t="shared" si="17"/>
        <v>-146410.2</v>
      </c>
      <c r="D62" s="35">
        <f t="shared" si="17"/>
        <v>-140987.6</v>
      </c>
      <c r="E62" s="35">
        <f t="shared" si="17"/>
        <v>-98689.8</v>
      </c>
      <c r="F62" s="35">
        <f t="shared" si="17"/>
        <v>-120346</v>
      </c>
      <c r="G62" s="35">
        <f t="shared" si="17"/>
        <v>-149469.2</v>
      </c>
      <c r="H62" s="35">
        <f t="shared" si="17"/>
        <v>-111089.2</v>
      </c>
      <c r="I62" s="35">
        <f t="shared" si="17"/>
        <v>-20793.6</v>
      </c>
      <c r="J62" s="35">
        <f t="shared" si="17"/>
        <v>-57486.4</v>
      </c>
      <c r="K62" s="35">
        <f aca="true" t="shared" si="18" ref="K62:K100">SUM(B62:J62)</f>
        <v>-959055.3999999999</v>
      </c>
    </row>
    <row r="63" spans="1:11" ht="18.75" customHeight="1">
      <c r="A63" s="12" t="s">
        <v>78</v>
      </c>
      <c r="B63" s="35">
        <f>-ROUND(B9*$D$3,2)</f>
        <v>-113783.4</v>
      </c>
      <c r="C63" s="35">
        <f aca="true" t="shared" si="19" ref="C63:J63">-ROUND(C9*$D$3,2)</f>
        <v>-146410.2</v>
      </c>
      <c r="D63" s="35">
        <f t="shared" si="19"/>
        <v>-140987.6</v>
      </c>
      <c r="E63" s="35">
        <f t="shared" si="19"/>
        <v>-98689.8</v>
      </c>
      <c r="F63" s="35">
        <f t="shared" si="19"/>
        <v>-120346</v>
      </c>
      <c r="G63" s="35">
        <f t="shared" si="19"/>
        <v>-149469.2</v>
      </c>
      <c r="H63" s="35">
        <f t="shared" si="19"/>
        <v>-111089.2</v>
      </c>
      <c r="I63" s="35">
        <f t="shared" si="19"/>
        <v>-20793.6</v>
      </c>
      <c r="J63" s="35">
        <f t="shared" si="19"/>
        <v>-57486.4</v>
      </c>
      <c r="K63" s="35">
        <f t="shared" si="18"/>
        <v>-959055.3999999999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35">
        <f>SUM(B70:B98)</f>
        <v>51088.44</v>
      </c>
      <c r="C69" s="35">
        <f aca="true" t="shared" si="20" ref="C69:J69">SUM(C70:C98)</f>
        <v>-21849.28</v>
      </c>
      <c r="D69" s="35">
        <f t="shared" si="20"/>
        <v>-24670.16</v>
      </c>
      <c r="E69" s="35">
        <f t="shared" si="20"/>
        <v>-20480.68</v>
      </c>
      <c r="F69" s="35">
        <f t="shared" si="20"/>
        <v>62962.009999999995</v>
      </c>
      <c r="G69" s="35">
        <f t="shared" si="20"/>
        <v>-36397.92999999999</v>
      </c>
      <c r="H69" s="35">
        <f t="shared" si="20"/>
        <v>-14643.4</v>
      </c>
      <c r="I69" s="35">
        <f t="shared" si="20"/>
        <v>-8641.259999999998</v>
      </c>
      <c r="J69" s="35">
        <f t="shared" si="20"/>
        <v>-8354.7</v>
      </c>
      <c r="K69" s="35">
        <f t="shared" si="18"/>
        <v>-20986.959999999992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-5613.44</v>
      </c>
      <c r="F93" s="19">
        <v>0</v>
      </c>
      <c r="G93" s="19">
        <v>0</v>
      </c>
      <c r="H93" s="19">
        <v>0</v>
      </c>
      <c r="I93" s="48">
        <v>-3067.79</v>
      </c>
      <c r="J93" s="48">
        <v>-8354.7</v>
      </c>
      <c r="K93" s="48">
        <f t="shared" si="18"/>
        <v>-17035.93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ht="18.75" customHeight="1">
      <c r="A97" s="12" t="s">
        <v>131</v>
      </c>
      <c r="B97" s="48">
        <v>24086.97</v>
      </c>
      <c r="C97" s="48">
        <v>-10181.97</v>
      </c>
      <c r="D97" s="48">
        <v>-11301.42</v>
      </c>
      <c r="E97" s="48">
        <v>-6947.91</v>
      </c>
      <c r="F97" s="48">
        <v>30482.52</v>
      </c>
      <c r="G97" s="48">
        <v>-17854.44</v>
      </c>
      <c r="H97" s="48">
        <v>-6762</v>
      </c>
      <c r="I97" s="48">
        <v>-1521.75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684383.12</v>
      </c>
      <c r="C103" s="24">
        <f t="shared" si="21"/>
        <v>856875.1099999999</v>
      </c>
      <c r="D103" s="24">
        <f t="shared" si="21"/>
        <v>1112383.0799999998</v>
      </c>
      <c r="E103" s="24">
        <f t="shared" si="21"/>
        <v>557147.59</v>
      </c>
      <c r="F103" s="24">
        <f t="shared" si="21"/>
        <v>943278.41</v>
      </c>
      <c r="G103" s="24">
        <f t="shared" si="21"/>
        <v>1247795.4400000002</v>
      </c>
      <c r="H103" s="24">
        <f t="shared" si="21"/>
        <v>535886.84</v>
      </c>
      <c r="I103" s="24">
        <f>+I104+I105</f>
        <v>214040.56</v>
      </c>
      <c r="J103" s="24">
        <f>+J104+J105</f>
        <v>400902.11</v>
      </c>
      <c r="K103" s="48">
        <f>SUM(B103:J103)</f>
        <v>6552692.26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666266.75</v>
      </c>
      <c r="C104" s="24">
        <f t="shared" si="22"/>
        <v>833963.3699999999</v>
      </c>
      <c r="D104" s="24">
        <f t="shared" si="22"/>
        <v>1086106.8099999998</v>
      </c>
      <c r="E104" s="24">
        <f t="shared" si="22"/>
        <v>535344.9299999999</v>
      </c>
      <c r="F104" s="24">
        <f t="shared" si="22"/>
        <v>920523.7200000001</v>
      </c>
      <c r="G104" s="24">
        <f t="shared" si="22"/>
        <v>1218732.3900000001</v>
      </c>
      <c r="H104" s="24">
        <f t="shared" si="22"/>
        <v>516436.32999999996</v>
      </c>
      <c r="I104" s="24">
        <f t="shared" si="22"/>
        <v>214040.56</v>
      </c>
      <c r="J104" s="24">
        <f t="shared" si="22"/>
        <v>387212.01999999996</v>
      </c>
      <c r="K104" s="48">
        <f>SUM(B104:J104)</f>
        <v>6378626.879999999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6552692.26</v>
      </c>
      <c r="L111" s="54"/>
    </row>
    <row r="112" spans="1:11" ht="18.75" customHeight="1">
      <c r="A112" s="26" t="s">
        <v>73</v>
      </c>
      <c r="B112" s="27">
        <v>88693.84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88693.84</v>
      </c>
    </row>
    <row r="113" spans="1:11" ht="18.75" customHeight="1">
      <c r="A113" s="26" t="s">
        <v>74</v>
      </c>
      <c r="B113" s="27">
        <v>595689.28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595689.28</v>
      </c>
    </row>
    <row r="114" spans="1:11" ht="18.75" customHeight="1">
      <c r="A114" s="26" t="s">
        <v>75</v>
      </c>
      <c r="B114" s="40">
        <v>0</v>
      </c>
      <c r="C114" s="27">
        <f>+C103</f>
        <v>856875.1099999999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856875.1099999999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1112383.0799999998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1112383.0799999998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557147.59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557147.59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187796.59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187796.59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348774.92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348774.92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49911.91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49911.91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356794.99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356794.99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372917.7</v>
      </c>
      <c r="H121" s="40">
        <v>0</v>
      </c>
      <c r="I121" s="40">
        <v>0</v>
      </c>
      <c r="J121" s="40">
        <v>0</v>
      </c>
      <c r="K121" s="41">
        <f t="shared" si="24"/>
        <v>372917.7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33331.37</v>
      </c>
      <c r="H122" s="40">
        <v>0</v>
      </c>
      <c r="I122" s="40">
        <v>0</v>
      </c>
      <c r="J122" s="40">
        <v>0</v>
      </c>
      <c r="K122" s="41">
        <f t="shared" si="24"/>
        <v>33331.37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196128.14</v>
      </c>
      <c r="H123" s="40">
        <v>0</v>
      </c>
      <c r="I123" s="40">
        <v>0</v>
      </c>
      <c r="J123" s="40">
        <v>0</v>
      </c>
      <c r="K123" s="41">
        <f t="shared" si="24"/>
        <v>196128.14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174861.08</v>
      </c>
      <c r="H124" s="40">
        <v>0</v>
      </c>
      <c r="I124" s="40">
        <v>0</v>
      </c>
      <c r="J124" s="40">
        <v>0</v>
      </c>
      <c r="K124" s="41">
        <f t="shared" si="24"/>
        <v>174861.08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470557.15</v>
      </c>
      <c r="H125" s="40">
        <v>0</v>
      </c>
      <c r="I125" s="40">
        <v>0</v>
      </c>
      <c r="J125" s="40">
        <v>0</v>
      </c>
      <c r="K125" s="41">
        <f t="shared" si="24"/>
        <v>470557.15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200561.05</v>
      </c>
      <c r="I126" s="40">
        <v>0</v>
      </c>
      <c r="J126" s="40">
        <v>0</v>
      </c>
      <c r="K126" s="41">
        <f t="shared" si="24"/>
        <v>200561.05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335325.79</v>
      </c>
      <c r="I127" s="40">
        <v>0</v>
      </c>
      <c r="J127" s="40">
        <v>0</v>
      </c>
      <c r="K127" s="41">
        <f t="shared" si="24"/>
        <v>335325.79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214040.56</v>
      </c>
      <c r="J128" s="40">
        <v>0</v>
      </c>
      <c r="K128" s="41">
        <f t="shared" si="24"/>
        <v>214040.56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400902.11</v>
      </c>
      <c r="K129" s="44">
        <f t="shared" si="24"/>
        <v>400902.11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2016-02-16T12:50:51Z</dcterms:modified>
  <cp:category/>
  <cp:version/>
  <cp:contentType/>
  <cp:contentStatus/>
</cp:coreProperties>
</file>