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<sst xmlns="http://schemas.openxmlformats.org/spreadsheetml/2006/main" count="133" uniqueCount="133">
  <si>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</si>
  <si>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</si>
  <si>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</si>
  <si>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</si>
  <si>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</si>
  <si>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</si>
  <si>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</si>
  <si>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</si>
  <si>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</si>
  <si>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</si>
  <si>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</si>
  <si>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</si>
  <si>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</si>
  <si>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</si>
  <si>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</si>
  <si>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</si>
  <si>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</si>
  <si>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</si>
  <si>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</si>
  <si>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</si>
  <si>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</si>
  <si>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</si>
  <si>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</si>
  <si>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</si>
  <si>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</si>
  <si>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</si>
  <si>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</si>
  <si>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</si>
  <si>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</si>
  <si>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</si>
  <si>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</si>
  <si>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</si>
  <si>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</si>
  <si>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</si>
  <si>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</si>
  <si>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</si>
  <si>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</si>
  <si>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</si>
  <si>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</si>
  <si>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</si>
  <si>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</si>
  <si>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</si>
  <si>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</si>
  <si>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</si>
  <si>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</si>
  <si>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</si>
  <si>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</si>
  <si>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</si>
  <si>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</si>
  <si>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</si>
  <si>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</si>
  <si>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</si>
  <si>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</si>
  <si>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</si>
  <si>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</si>
  <si>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</si>
  <si>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</si>
  <si>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</si>
  <si>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</si>
  <si>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</si>
  <si>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</si>
  <si>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</si>
  <si>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</si>
  <si>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</si>
  <si>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</si>
  <si>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</si>
  <si>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</si>
  <si>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</si>
  <si>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</si>
  <si>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</si>
  <si>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</si>
  <si>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</si>
  <si>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</si>
  <si>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</si>
  <si>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</si>
  <si>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</si>
  <si>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</si>
  <si>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</si>
  <si>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</si>
  <si>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</si>
  <si>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</si>
  <si>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</si>
  <si>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</si>
  <si>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</si>
  <si>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</si>
  <si>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</si>
  <si>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</si>
  <si>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</si>
  <si>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</si>
  <si>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</si>
  <si>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</si>
  <si>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</si>
  <si>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</si>
  <si>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</si>
  <si>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</si>
  <si>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</si>
  <si>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</si>
  <si>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</si>
  <si>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</si>
  <si>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</si>
  <si>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</si>
  <si>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</si>
  <si>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</si>
  <si>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</si>
  <si>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</si>
  <si>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</si>
  <si>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</si>
  <si>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</si>
  <si>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</si>
  <si>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</si>
  <si>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</si>
  <si>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</si>
  <si>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</si>
  <si>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</si>
  <si>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</si>
  <si>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</si>
  <si>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</si>
  <si>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</si>
  <si>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</si>
  <si>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</si>
  <si>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</si>
  <si>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</si>
  <si>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</si>
  <si>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</si>
  <si>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</si>
  <si>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</si>
  <si>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</si>
  <si>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</si>
  <si>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</si>
  <si>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</si>
  <si>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09/02/16 - VENCIMENTO 16/02/16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</si>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</sst>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194174</v>
      </c>
      <c r="C7" s="9">
        <f t="shared" si="0"/>
        <v>244300</v>
      </c>
      <c r="D7" s="9">
        <f t="shared" si="0"/>
        <v>268285</v>
      </c>
      <c r="E7" s="9">
        <f t="shared" si="0"/>
        <v>160310</v>
      </c>
      <c r="F7" s="9">
        <f t="shared" si="0"/>
        <v>256037</v>
      </c>
      <c r="G7" s="9">
        <f t="shared" si="0"/>
        <v>421766</v>
      </c>
      <c r="H7" s="9">
        <f t="shared" si="0"/>
        <v>149647</v>
      </c>
      <c r="I7" s="9">
        <f t="shared" si="0"/>
        <v>28831</v>
      </c>
      <c r="J7" s="9">
        <f t="shared" si="0"/>
        <v>113689</v>
      </c>
      <c r="K7" s="9">
        <f t="shared" si="0"/>
        <v>1837039</v>
      </c>
      <c r="L7" s="52"/>
    </row>
    <row r="8" spans="1:11" ht="17.25" customHeight="1">
      <c r="A8" s="10" t="s">
        <v>101</v>
      </c>
      <c r="B8" s="11">
        <f>B9+B12+B16</f>
        <v>112542</v>
      </c>
      <c r="C8" s="11">
        <f aca="true" t="shared" si="1" ref="C8:J8">C9+C12+C16</f>
        <v>145595</v>
      </c>
      <c r="D8" s="11">
        <f t="shared" si="1"/>
        <v>150840</v>
      </c>
      <c r="E8" s="11">
        <f t="shared" si="1"/>
        <v>94769</v>
      </c>
      <c r="F8" s="11">
        <f t="shared" si="1"/>
        <v>142026</v>
      </c>
      <c r="G8" s="11">
        <f t="shared" si="1"/>
        <v>230987</v>
      </c>
      <c r="H8" s="11">
        <f t="shared" si="1"/>
        <v>94718</v>
      </c>
      <c r="I8" s="11">
        <f t="shared" si="1"/>
        <v>14754</v>
      </c>
      <c r="J8" s="11">
        <f t="shared" si="1"/>
        <v>64903</v>
      </c>
      <c r="K8" s="11">
        <f>SUM(B8:J8)</f>
        <v>1051134</v>
      </c>
    </row>
    <row r="9" spans="1:11" ht="17.25" customHeight="1">
      <c r="A9" s="15" t="s">
        <v>17</v>
      </c>
      <c r="B9" s="13">
        <f>+B10+B11</f>
        <v>23331</v>
      </c>
      <c r="C9" s="13">
        <f aca="true" t="shared" si="2" ref="C9:J9">+C10+C11</f>
        <v>30996</v>
      </c>
      <c r="D9" s="13">
        <f t="shared" si="2"/>
        <v>29215</v>
      </c>
      <c r="E9" s="13">
        <f t="shared" si="2"/>
        <v>18980</v>
      </c>
      <c r="F9" s="13">
        <f t="shared" si="2"/>
        <v>26253</v>
      </c>
      <c r="G9" s="13">
        <f t="shared" si="2"/>
        <v>30802</v>
      </c>
      <c r="H9" s="13">
        <f t="shared" si="2"/>
        <v>21058</v>
      </c>
      <c r="I9" s="13">
        <f t="shared" si="2"/>
        <v>3420</v>
      </c>
      <c r="J9" s="13">
        <f t="shared" si="2"/>
        <v>12021</v>
      </c>
      <c r="K9" s="11">
        <f>SUM(B9:J9)</f>
        <v>196076</v>
      </c>
    </row>
    <row r="10" spans="1:11" ht="17.25" customHeight="1">
      <c r="A10" s="29" t="s">
        <v>18</v>
      </c>
      <c r="B10" s="13">
        <v>23331</v>
      </c>
      <c r="C10" s="13">
        <v>30996</v>
      </c>
      <c r="D10" s="13">
        <v>29215</v>
      </c>
      <c r="E10" s="13">
        <v>18980</v>
      </c>
      <c r="F10" s="13">
        <v>26253</v>
      </c>
      <c r="G10" s="13">
        <v>30802</v>
      </c>
      <c r="H10" s="13">
        <v>21058</v>
      </c>
      <c r="I10" s="13">
        <v>3420</v>
      </c>
      <c r="J10" s="13">
        <v>12021</v>
      </c>
      <c r="K10" s="11">
        <f>SUM(B10:J10)</f>
        <v>196076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78753</v>
      </c>
      <c r="C12" s="17">
        <f t="shared" si="3"/>
        <v>101934</v>
      </c>
      <c r="D12" s="17">
        <f t="shared" si="3"/>
        <v>107098</v>
      </c>
      <c r="E12" s="17">
        <f t="shared" si="3"/>
        <v>67203</v>
      </c>
      <c r="F12" s="17">
        <f t="shared" si="3"/>
        <v>101882</v>
      </c>
      <c r="G12" s="17">
        <f t="shared" si="3"/>
        <v>177024</v>
      </c>
      <c r="H12" s="17">
        <f t="shared" si="3"/>
        <v>66418</v>
      </c>
      <c r="I12" s="17">
        <f t="shared" si="3"/>
        <v>9914</v>
      </c>
      <c r="J12" s="17">
        <f t="shared" si="3"/>
        <v>46460</v>
      </c>
      <c r="K12" s="11">
        <f aca="true" t="shared" si="4" ref="K12:K27">SUM(B12:J12)</f>
        <v>756686</v>
      </c>
    </row>
    <row r="13" spans="1:13" ht="17.25" customHeight="1">
      <c r="A13" s="14" t="s">
        <v>20</v>
      </c>
      <c r="B13" s="13">
        <v>36796</v>
      </c>
      <c r="C13" s="13">
        <v>50902</v>
      </c>
      <c r="D13" s="13">
        <v>52715</v>
      </c>
      <c r="E13" s="13">
        <v>33200</v>
      </c>
      <c r="F13" s="13">
        <v>49366</v>
      </c>
      <c r="G13" s="13">
        <v>78177</v>
      </c>
      <c r="H13" s="13">
        <v>30223</v>
      </c>
      <c r="I13" s="13">
        <v>5420</v>
      </c>
      <c r="J13" s="13">
        <v>23202</v>
      </c>
      <c r="K13" s="11">
        <f t="shared" si="4"/>
        <v>360001</v>
      </c>
      <c r="L13" s="52"/>
      <c r="M13" s="53"/>
    </row>
    <row r="14" spans="1:12" ht="17.25" customHeight="1">
      <c r="A14" s="14" t="s">
        <v>21</v>
      </c>
      <c r="B14" s="13">
        <v>41112</v>
      </c>
      <c r="C14" s="13">
        <v>49942</v>
      </c>
      <c r="D14" s="13">
        <v>53439</v>
      </c>
      <c r="E14" s="13">
        <v>33326</v>
      </c>
      <c r="F14" s="13">
        <v>51787</v>
      </c>
      <c r="G14" s="13">
        <v>97682</v>
      </c>
      <c r="H14" s="13">
        <v>35300</v>
      </c>
      <c r="I14" s="13">
        <v>4379</v>
      </c>
      <c r="J14" s="13">
        <v>22954</v>
      </c>
      <c r="K14" s="11">
        <f t="shared" si="4"/>
        <v>389921</v>
      </c>
      <c r="L14" s="52"/>
    </row>
    <row r="15" spans="1:11" ht="17.25" customHeight="1">
      <c r="A15" s="14" t="s">
        <v>22</v>
      </c>
      <c r="B15" s="13">
        <v>845</v>
      </c>
      <c r="C15" s="13">
        <v>1090</v>
      </c>
      <c r="D15" s="13">
        <v>944</v>
      </c>
      <c r="E15" s="13">
        <v>677</v>
      </c>
      <c r="F15" s="13">
        <v>729</v>
      </c>
      <c r="G15" s="13">
        <v>1165</v>
      </c>
      <c r="H15" s="13">
        <v>895</v>
      </c>
      <c r="I15" s="13">
        <v>115</v>
      </c>
      <c r="J15" s="13">
        <v>304</v>
      </c>
      <c r="K15" s="11">
        <f t="shared" si="4"/>
        <v>6764</v>
      </c>
    </row>
    <row r="16" spans="1:11" ht="17.25" customHeight="1">
      <c r="A16" s="15" t="s">
        <v>97</v>
      </c>
      <c r="B16" s="13">
        <f>B17+B18+B19</f>
        <v>10458</v>
      </c>
      <c r="C16" s="13">
        <f aca="true" t="shared" si="5" ref="C16:J16">C17+C18+C19</f>
        <v>12665</v>
      </c>
      <c r="D16" s="13">
        <f t="shared" si="5"/>
        <v>14527</v>
      </c>
      <c r="E16" s="13">
        <f t="shared" si="5"/>
        <v>8586</v>
      </c>
      <c r="F16" s="13">
        <f t="shared" si="5"/>
        <v>13891</v>
      </c>
      <c r="G16" s="13">
        <f t="shared" si="5"/>
        <v>23161</v>
      </c>
      <c r="H16" s="13">
        <f t="shared" si="5"/>
        <v>7242</v>
      </c>
      <c r="I16" s="13">
        <f t="shared" si="5"/>
        <v>1420</v>
      </c>
      <c r="J16" s="13">
        <f t="shared" si="5"/>
        <v>6422</v>
      </c>
      <c r="K16" s="11">
        <f t="shared" si="4"/>
        <v>98372</v>
      </c>
    </row>
    <row r="17" spans="1:11" ht="17.25" customHeight="1">
      <c r="A17" s="14" t="s">
        <v>98</v>
      </c>
      <c r="B17" s="13">
        <v>5266</v>
      </c>
      <c r="C17" s="13">
        <v>6775</v>
      </c>
      <c r="D17" s="13">
        <v>6789</v>
      </c>
      <c r="E17" s="13">
        <v>4227</v>
      </c>
      <c r="F17" s="13">
        <v>7147</v>
      </c>
      <c r="G17" s="13">
        <v>11418</v>
      </c>
      <c r="H17" s="13">
        <v>3746</v>
      </c>
      <c r="I17" s="13">
        <v>811</v>
      </c>
      <c r="J17" s="13">
        <v>2864</v>
      </c>
      <c r="K17" s="11">
        <f t="shared" si="4"/>
        <v>49043</v>
      </c>
    </row>
    <row r="18" spans="1:11" ht="17.25" customHeight="1">
      <c r="A18" s="14" t="s">
        <v>99</v>
      </c>
      <c r="B18" s="13">
        <v>2017</v>
      </c>
      <c r="C18" s="13">
        <v>2021</v>
      </c>
      <c r="D18" s="13">
        <v>3469</v>
      </c>
      <c r="E18" s="13">
        <v>2161</v>
      </c>
      <c r="F18" s="13">
        <v>3755</v>
      </c>
      <c r="G18" s="13">
        <v>6902</v>
      </c>
      <c r="H18" s="13">
        <v>1407</v>
      </c>
      <c r="I18" s="13">
        <v>270</v>
      </c>
      <c r="J18" s="13">
        <v>1717</v>
      </c>
      <c r="K18" s="11">
        <f t="shared" si="4"/>
        <v>23719</v>
      </c>
    </row>
    <row r="19" spans="1:11" ht="17.25" customHeight="1">
      <c r="A19" s="14" t="s">
        <v>100</v>
      </c>
      <c r="B19" s="13">
        <v>3175</v>
      </c>
      <c r="C19" s="13">
        <v>3869</v>
      </c>
      <c r="D19" s="13">
        <v>4269</v>
      </c>
      <c r="E19" s="13">
        <v>2198</v>
      </c>
      <c r="F19" s="13">
        <v>2989</v>
      </c>
      <c r="G19" s="13">
        <v>4841</v>
      </c>
      <c r="H19" s="13">
        <v>2089</v>
      </c>
      <c r="I19" s="13">
        <v>339</v>
      </c>
      <c r="J19" s="13">
        <v>1841</v>
      </c>
      <c r="K19" s="11">
        <f t="shared" si="4"/>
        <v>25610</v>
      </c>
    </row>
    <row r="20" spans="1:11" ht="17.25" customHeight="1">
      <c r="A20" s="16" t="s">
        <v>23</v>
      </c>
      <c r="B20" s="11">
        <f>+B21+B22+B23</f>
        <v>57994</v>
      </c>
      <c r="C20" s="11">
        <f aca="true" t="shared" si="6" ref="C20:J20">+C21+C22+C23</f>
        <v>64292</v>
      </c>
      <c r="D20" s="11">
        <f t="shared" si="6"/>
        <v>76480</v>
      </c>
      <c r="E20" s="11">
        <f t="shared" si="6"/>
        <v>43441</v>
      </c>
      <c r="F20" s="11">
        <f t="shared" si="6"/>
        <v>84740</v>
      </c>
      <c r="G20" s="11">
        <f t="shared" si="6"/>
        <v>154091</v>
      </c>
      <c r="H20" s="11">
        <f t="shared" si="6"/>
        <v>40148</v>
      </c>
      <c r="I20" s="11">
        <f t="shared" si="6"/>
        <v>8505</v>
      </c>
      <c r="J20" s="11">
        <f t="shared" si="6"/>
        <v>30861</v>
      </c>
      <c r="K20" s="11">
        <f t="shared" si="4"/>
        <v>560552</v>
      </c>
    </row>
    <row r="21" spans="1:12" ht="17.25" customHeight="1">
      <c r="A21" s="12" t="s">
        <v>24</v>
      </c>
      <c r="B21" s="13">
        <v>28048</v>
      </c>
      <c r="C21" s="13">
        <v>34359</v>
      </c>
      <c r="D21" s="13">
        <v>40095</v>
      </c>
      <c r="E21" s="13">
        <v>22436</v>
      </c>
      <c r="F21" s="13">
        <v>42348</v>
      </c>
      <c r="G21" s="13">
        <v>69085</v>
      </c>
      <c r="H21" s="13">
        <v>19850</v>
      </c>
      <c r="I21" s="13">
        <v>4946</v>
      </c>
      <c r="J21" s="13">
        <v>16016</v>
      </c>
      <c r="K21" s="11">
        <f t="shared" si="4"/>
        <v>277183</v>
      </c>
      <c r="L21" s="52"/>
    </row>
    <row r="22" spans="1:12" ht="17.25" customHeight="1">
      <c r="A22" s="12" t="s">
        <v>25</v>
      </c>
      <c r="B22" s="13">
        <v>29498</v>
      </c>
      <c r="C22" s="13">
        <v>29510</v>
      </c>
      <c r="D22" s="13">
        <v>35909</v>
      </c>
      <c r="E22" s="13">
        <v>20741</v>
      </c>
      <c r="F22" s="13">
        <v>42016</v>
      </c>
      <c r="G22" s="13">
        <v>84307</v>
      </c>
      <c r="H22" s="13">
        <v>19949</v>
      </c>
      <c r="I22" s="13">
        <v>3498</v>
      </c>
      <c r="J22" s="13">
        <v>14679</v>
      </c>
      <c r="K22" s="11">
        <f t="shared" si="4"/>
        <v>280107</v>
      </c>
      <c r="L22" s="52"/>
    </row>
    <row r="23" spans="1:11" ht="17.25" customHeight="1">
      <c r="A23" s="12" t="s">
        <v>26</v>
      </c>
      <c r="B23" s="13">
        <v>448</v>
      </c>
      <c r="C23" s="13">
        <v>423</v>
      </c>
      <c r="D23" s="13">
        <v>476</v>
      </c>
      <c r="E23" s="13">
        <v>264</v>
      </c>
      <c r="F23" s="13">
        <v>376</v>
      </c>
      <c r="G23" s="13">
        <v>699</v>
      </c>
      <c r="H23" s="13">
        <v>349</v>
      </c>
      <c r="I23" s="13">
        <v>61</v>
      </c>
      <c r="J23" s="13">
        <v>166</v>
      </c>
      <c r="K23" s="11">
        <f t="shared" si="4"/>
        <v>3262</v>
      </c>
    </row>
    <row r="24" spans="1:11" ht="17.25" customHeight="1">
      <c r="A24" s="16" t="s">
        <v>27</v>
      </c>
      <c r="B24" s="13">
        <v>23638</v>
      </c>
      <c r="C24" s="13">
        <v>34413</v>
      </c>
      <c r="D24" s="13">
        <v>40965</v>
      </c>
      <c r="E24" s="13">
        <v>22100</v>
      </c>
      <c r="F24" s="13">
        <v>29271</v>
      </c>
      <c r="G24" s="13">
        <v>36688</v>
      </c>
      <c r="H24" s="13">
        <v>13836</v>
      </c>
      <c r="I24" s="13">
        <v>5572</v>
      </c>
      <c r="J24" s="13">
        <v>17925</v>
      </c>
      <c r="K24" s="11">
        <f t="shared" si="4"/>
        <v>224408</v>
      </c>
    </row>
    <row r="25" spans="1:12" ht="17.25" customHeight="1">
      <c r="A25" s="12" t="s">
        <v>28</v>
      </c>
      <c r="B25" s="13">
        <v>15128</v>
      </c>
      <c r="C25" s="13">
        <v>22024</v>
      </c>
      <c r="D25" s="13">
        <v>26218</v>
      </c>
      <c r="E25" s="13">
        <v>14144</v>
      </c>
      <c r="F25" s="13">
        <v>18733</v>
      </c>
      <c r="G25" s="13">
        <v>23480</v>
      </c>
      <c r="H25" s="13">
        <v>8855</v>
      </c>
      <c r="I25" s="13">
        <v>3566</v>
      </c>
      <c r="J25" s="13">
        <v>11472</v>
      </c>
      <c r="K25" s="11">
        <f t="shared" si="4"/>
        <v>143620</v>
      </c>
      <c r="L25" s="52"/>
    </row>
    <row r="26" spans="1:12" ht="17.25" customHeight="1">
      <c r="A26" s="12" t="s">
        <v>29</v>
      </c>
      <c r="B26" s="13">
        <v>8510</v>
      </c>
      <c r="C26" s="13">
        <v>12389</v>
      </c>
      <c r="D26" s="13">
        <v>14747</v>
      </c>
      <c r="E26" s="13">
        <v>7956</v>
      </c>
      <c r="F26" s="13">
        <v>10538</v>
      </c>
      <c r="G26" s="13">
        <v>13208</v>
      </c>
      <c r="H26" s="13">
        <v>4981</v>
      </c>
      <c r="I26" s="13">
        <v>2006</v>
      </c>
      <c r="J26" s="13">
        <v>6453</v>
      </c>
      <c r="K26" s="11">
        <f t="shared" si="4"/>
        <v>80788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945</v>
      </c>
      <c r="I27" s="11">
        <v>0</v>
      </c>
      <c r="J27" s="11">
        <v>0</v>
      </c>
      <c r="K27" s="11">
        <f t="shared" si="4"/>
        <v>945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29179.78</v>
      </c>
      <c r="I35" s="19">
        <v>0</v>
      </c>
      <c r="J35" s="19">
        <v>0</v>
      </c>
      <c r="K35" s="23">
        <f>SUM(B35:J35)</f>
        <v>29179.78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521914.83</v>
      </c>
      <c r="C47" s="22">
        <f aca="true" t="shared" si="11" ref="C47:H47">+C48+C57</f>
        <v>745931.3</v>
      </c>
      <c r="D47" s="22">
        <f t="shared" si="11"/>
        <v>919585.41</v>
      </c>
      <c r="E47" s="22">
        <f t="shared" si="11"/>
        <v>475914.67000000004</v>
      </c>
      <c r="F47" s="22">
        <f t="shared" si="11"/>
        <v>726709.98</v>
      </c>
      <c r="G47" s="22">
        <f t="shared" si="11"/>
        <v>1026630.99</v>
      </c>
      <c r="H47" s="22">
        <f t="shared" si="11"/>
        <v>455165.11999999994</v>
      </c>
      <c r="I47" s="22">
        <f>+I48+I57</f>
        <v>138846.19</v>
      </c>
      <c r="J47" s="22">
        <f>+J48+J57</f>
        <v>338329.13</v>
      </c>
      <c r="K47" s="22">
        <f>SUM(B47:J47)</f>
        <v>5349027.62</v>
      </c>
    </row>
    <row r="48" spans="1:11" ht="17.25" customHeight="1">
      <c r="A48" s="16" t="s">
        <v>115</v>
      </c>
      <c r="B48" s="23">
        <f>SUM(B49:B56)</f>
        <v>503798.46</v>
      </c>
      <c r="C48" s="23">
        <f aca="true" t="shared" si="12" ref="C48:J48">SUM(C49:C56)</f>
        <v>723019.56</v>
      </c>
      <c r="D48" s="23">
        <f t="shared" si="12"/>
        <v>893309.14</v>
      </c>
      <c r="E48" s="23">
        <f t="shared" si="12"/>
        <v>454112.01000000007</v>
      </c>
      <c r="F48" s="23">
        <f t="shared" si="12"/>
        <v>703955.29</v>
      </c>
      <c r="G48" s="23">
        <f t="shared" si="12"/>
        <v>997567.94</v>
      </c>
      <c r="H48" s="23">
        <f t="shared" si="12"/>
        <v>435714.6099999999</v>
      </c>
      <c r="I48" s="23">
        <f t="shared" si="12"/>
        <v>138846.19</v>
      </c>
      <c r="J48" s="23">
        <f t="shared" si="12"/>
        <v>324639.04</v>
      </c>
      <c r="K48" s="23">
        <f aca="true" t="shared" si="13" ref="K48:K57">SUM(B48:J48)</f>
        <v>5174962.240000001</v>
      </c>
    </row>
    <row r="49" spans="1:11" ht="17.25" customHeight="1">
      <c r="A49" s="34" t="s">
        <v>46</v>
      </c>
      <c r="B49" s="23">
        <f aca="true" t="shared" si="14" ref="B49:H49">ROUND(B30*B7,2)</f>
        <v>500638.82</v>
      </c>
      <c r="C49" s="23">
        <f t="shared" si="14"/>
        <v>716849.49</v>
      </c>
      <c r="D49" s="23">
        <f t="shared" si="14"/>
        <v>888264.81</v>
      </c>
      <c r="E49" s="23">
        <f t="shared" si="14"/>
        <v>451400.9</v>
      </c>
      <c r="F49" s="23">
        <f t="shared" si="14"/>
        <v>699877.14</v>
      </c>
      <c r="G49" s="23">
        <f t="shared" si="14"/>
        <v>991782.75</v>
      </c>
      <c r="H49" s="23">
        <f t="shared" si="14"/>
        <v>403508.17</v>
      </c>
      <c r="I49" s="23">
        <f>ROUND(I30*I7,2)</f>
        <v>137780.47</v>
      </c>
      <c r="J49" s="23">
        <f>ROUND(J30*J7,2)</f>
        <v>322422</v>
      </c>
      <c r="K49" s="23">
        <f t="shared" si="13"/>
        <v>5112524.55</v>
      </c>
    </row>
    <row r="50" spans="1:11" ht="17.25" customHeight="1">
      <c r="A50" s="34" t="s">
        <v>47</v>
      </c>
      <c r="B50" s="19">
        <v>0</v>
      </c>
      <c r="C50" s="23">
        <f>ROUND(C31*C7,2)</f>
        <v>1593.42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1593.42</v>
      </c>
    </row>
    <row r="51" spans="1:11" ht="17.25" customHeight="1">
      <c r="A51" s="68" t="s">
        <v>108</v>
      </c>
      <c r="B51" s="69">
        <f aca="true" t="shared" si="15" ref="B51:H51">ROUND(B32*B7,2)</f>
        <v>-932.04</v>
      </c>
      <c r="C51" s="69">
        <f t="shared" si="15"/>
        <v>-1197.07</v>
      </c>
      <c r="D51" s="69">
        <f t="shared" si="15"/>
        <v>-1341.43</v>
      </c>
      <c r="E51" s="69">
        <f t="shared" si="15"/>
        <v>-734.29</v>
      </c>
      <c r="F51" s="69">
        <f t="shared" si="15"/>
        <v>-1203.37</v>
      </c>
      <c r="G51" s="69">
        <f t="shared" si="15"/>
        <v>-1644.89</v>
      </c>
      <c r="H51" s="69">
        <f t="shared" si="15"/>
        <v>-688.38</v>
      </c>
      <c r="I51" s="19">
        <v>0</v>
      </c>
      <c r="J51" s="19">
        <v>0</v>
      </c>
      <c r="K51" s="69">
        <f>SUM(B51:J51)</f>
        <v>-7741.47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29179.78</v>
      </c>
      <c r="I53" s="31">
        <f>+I35</f>
        <v>0</v>
      </c>
      <c r="J53" s="31">
        <f>+J35</f>
        <v>0</v>
      </c>
      <c r="K53" s="23">
        <f t="shared" si="13"/>
        <v>29179.78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-45195.41</v>
      </c>
      <c r="C61" s="35">
        <f t="shared" si="16"/>
        <v>-136781.11000000002</v>
      </c>
      <c r="D61" s="35">
        <f t="shared" si="16"/>
        <v>-132434.29</v>
      </c>
      <c r="E61" s="35">
        <f t="shared" si="16"/>
        <v>-88802.72</v>
      </c>
      <c r="F61" s="35">
        <f t="shared" si="16"/>
        <v>-45577.009999999995</v>
      </c>
      <c r="G61" s="35">
        <f t="shared" si="16"/>
        <v>-148244.07</v>
      </c>
      <c r="H61" s="35">
        <f t="shared" si="16"/>
        <v>-92362.85999999999</v>
      </c>
      <c r="I61" s="35">
        <f t="shared" si="16"/>
        <v>-19662.11</v>
      </c>
      <c r="J61" s="35">
        <f t="shared" si="16"/>
        <v>-51735.89</v>
      </c>
      <c r="K61" s="35">
        <f>SUM(B61:J61)</f>
        <v>-760795.4700000001</v>
      </c>
    </row>
    <row r="62" spans="1:11" ht="18.75" customHeight="1">
      <c r="A62" s="16" t="s">
        <v>77</v>
      </c>
      <c r="B62" s="35">
        <f aca="true" t="shared" si="17" ref="B62:J62">B63+B64+B65+B66+B67+B68</f>
        <v>-88657.8</v>
      </c>
      <c r="C62" s="35">
        <f t="shared" si="17"/>
        <v>-117784.8</v>
      </c>
      <c r="D62" s="35">
        <f t="shared" si="17"/>
        <v>-111017</v>
      </c>
      <c r="E62" s="35">
        <f t="shared" si="17"/>
        <v>-72124</v>
      </c>
      <c r="F62" s="35">
        <f t="shared" si="17"/>
        <v>-99761.4</v>
      </c>
      <c r="G62" s="35">
        <f t="shared" si="17"/>
        <v>-117047.6</v>
      </c>
      <c r="H62" s="35">
        <f t="shared" si="17"/>
        <v>-80020.4</v>
      </c>
      <c r="I62" s="35">
        <f t="shared" si="17"/>
        <v>-12996</v>
      </c>
      <c r="J62" s="35">
        <f t="shared" si="17"/>
        <v>-45679.8</v>
      </c>
      <c r="K62" s="35">
        <f aca="true" t="shared" si="18" ref="K62:K100">SUM(B62:J62)</f>
        <v>-745088.8</v>
      </c>
    </row>
    <row r="63" spans="1:11" ht="18.75" customHeight="1">
      <c r="A63" s="12" t="s">
        <v>78</v>
      </c>
      <c r="B63" s="35">
        <f>-ROUND(B9*$D$3,2)</f>
        <v>-88657.8</v>
      </c>
      <c r="C63" s="35">
        <f aca="true" t="shared" si="19" ref="C63:J63">-ROUND(C9*$D$3,2)</f>
        <v>-117784.8</v>
      </c>
      <c r="D63" s="35">
        <f t="shared" si="19"/>
        <v>-111017</v>
      </c>
      <c r="E63" s="35">
        <f t="shared" si="19"/>
        <v>-72124</v>
      </c>
      <c r="F63" s="35">
        <f t="shared" si="19"/>
        <v>-99761.4</v>
      </c>
      <c r="G63" s="35">
        <f t="shared" si="19"/>
        <v>-117047.6</v>
      </c>
      <c r="H63" s="35">
        <f t="shared" si="19"/>
        <v>-80020.4</v>
      </c>
      <c r="I63" s="35">
        <f t="shared" si="19"/>
        <v>-12996</v>
      </c>
      <c r="J63" s="35">
        <f t="shared" si="19"/>
        <v>-45679.8</v>
      </c>
      <c r="K63" s="35">
        <f t="shared" si="18"/>
        <v>-745088.8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35">
        <f>SUM(B70:B98)</f>
        <v>43462.39</v>
      </c>
      <c r="C69" s="35">
        <f aca="true" t="shared" si="20" ref="C69:J69">SUM(C70:C98)</f>
        <v>-18996.31</v>
      </c>
      <c r="D69" s="35">
        <f t="shared" si="20"/>
        <v>-21417.29</v>
      </c>
      <c r="E69" s="35">
        <f t="shared" si="20"/>
        <v>-16678.72</v>
      </c>
      <c r="F69" s="35">
        <f t="shared" si="20"/>
        <v>54184.39</v>
      </c>
      <c r="G69" s="35">
        <f t="shared" si="20"/>
        <v>-31196.47</v>
      </c>
      <c r="H69" s="35">
        <f t="shared" si="20"/>
        <v>-12342.46</v>
      </c>
      <c r="I69" s="35">
        <f t="shared" si="20"/>
        <v>-6666.11</v>
      </c>
      <c r="J69" s="35">
        <f t="shared" si="20"/>
        <v>-6056.09</v>
      </c>
      <c r="K69" s="35">
        <f t="shared" si="18"/>
        <v>-15706.67000000001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-3950.09</v>
      </c>
      <c r="F93" s="19">
        <v>0</v>
      </c>
      <c r="G93" s="19">
        <v>0</v>
      </c>
      <c r="H93" s="19">
        <v>0</v>
      </c>
      <c r="I93" s="48">
        <v>-1749.46</v>
      </c>
      <c r="J93" s="48">
        <v>-6056.09</v>
      </c>
      <c r="K93" s="48">
        <f t="shared" si="18"/>
        <v>-11755.64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ht="18.75" customHeight="1">
      <c r="A97" s="12" t="s">
        <v>131</v>
      </c>
      <c r="B97" s="48">
        <v>16460.92</v>
      </c>
      <c r="C97" s="48">
        <v>-7329</v>
      </c>
      <c r="D97" s="48">
        <v>-8048.55</v>
      </c>
      <c r="E97" s="48">
        <v>-4809.3</v>
      </c>
      <c r="F97" s="48">
        <v>21704.9</v>
      </c>
      <c r="G97" s="48">
        <v>-12652.98</v>
      </c>
      <c r="H97" s="48">
        <v>-4461.06</v>
      </c>
      <c r="I97" s="48">
        <v>-864.93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476719.42000000004</v>
      </c>
      <c r="C103" s="24">
        <f t="shared" si="21"/>
        <v>609150.19</v>
      </c>
      <c r="D103" s="24">
        <f t="shared" si="21"/>
        <v>787151.12</v>
      </c>
      <c r="E103" s="24">
        <f t="shared" si="21"/>
        <v>387111.95</v>
      </c>
      <c r="F103" s="24">
        <f t="shared" si="21"/>
        <v>681132.97</v>
      </c>
      <c r="G103" s="24">
        <f t="shared" si="21"/>
        <v>878386.92</v>
      </c>
      <c r="H103" s="24">
        <f t="shared" si="21"/>
        <v>362802.25999999995</v>
      </c>
      <c r="I103" s="24">
        <f>+I104+I105</f>
        <v>119184.08</v>
      </c>
      <c r="J103" s="24">
        <f>+J104+J105</f>
        <v>286593.24</v>
      </c>
      <c r="K103" s="48">
        <f>SUM(B103:J103)</f>
        <v>4588232.15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458603.05000000005</v>
      </c>
      <c r="C104" s="24">
        <f t="shared" si="22"/>
        <v>586238.45</v>
      </c>
      <c r="D104" s="24">
        <f t="shared" si="22"/>
        <v>760874.85</v>
      </c>
      <c r="E104" s="24">
        <f t="shared" si="22"/>
        <v>365309.29000000004</v>
      </c>
      <c r="F104" s="24">
        <f t="shared" si="22"/>
        <v>658378.28</v>
      </c>
      <c r="G104" s="24">
        <f t="shared" si="22"/>
        <v>849323.87</v>
      </c>
      <c r="H104" s="24">
        <f t="shared" si="22"/>
        <v>343351.74999999994</v>
      </c>
      <c r="I104" s="24">
        <f t="shared" si="22"/>
        <v>119184.08</v>
      </c>
      <c r="J104" s="24">
        <f t="shared" si="22"/>
        <v>272903.14999999997</v>
      </c>
      <c r="K104" s="48">
        <f>SUM(B104:J104)</f>
        <v>4414166.7700000005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4588232.14</v>
      </c>
      <c r="L111" s="54"/>
    </row>
    <row r="112" spans="1:11" ht="18.75" customHeight="1">
      <c r="A112" s="26" t="s">
        <v>73</v>
      </c>
      <c r="B112" s="27">
        <v>61759.86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61759.86</v>
      </c>
    </row>
    <row r="113" spans="1:11" ht="18.75" customHeight="1">
      <c r="A113" s="26" t="s">
        <v>74</v>
      </c>
      <c r="B113" s="27">
        <v>414959.56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414959.56</v>
      </c>
    </row>
    <row r="114" spans="1:11" ht="18.75" customHeight="1">
      <c r="A114" s="26" t="s">
        <v>75</v>
      </c>
      <c r="B114" s="40">
        <v>0</v>
      </c>
      <c r="C114" s="27">
        <f>+C103</f>
        <v>609150.19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609150.19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787151.12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787151.12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387111.95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387111.95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135341.28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135341.28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251990.82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251990.82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38613.44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38613.44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255187.42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255187.42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263538.71</v>
      </c>
      <c r="H121" s="40">
        <v>0</v>
      </c>
      <c r="I121" s="40">
        <v>0</v>
      </c>
      <c r="J121" s="40">
        <v>0</v>
      </c>
      <c r="K121" s="41">
        <f t="shared" si="24"/>
        <v>263538.71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25946.12</v>
      </c>
      <c r="H122" s="40">
        <v>0</v>
      </c>
      <c r="I122" s="40">
        <v>0</v>
      </c>
      <c r="J122" s="40">
        <v>0</v>
      </c>
      <c r="K122" s="41">
        <f t="shared" si="24"/>
        <v>25946.12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137763.38</v>
      </c>
      <c r="H123" s="40">
        <v>0</v>
      </c>
      <c r="I123" s="40">
        <v>0</v>
      </c>
      <c r="J123" s="40">
        <v>0</v>
      </c>
      <c r="K123" s="41">
        <f t="shared" si="24"/>
        <v>137763.38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124569.13</v>
      </c>
      <c r="H124" s="40">
        <v>0</v>
      </c>
      <c r="I124" s="40">
        <v>0</v>
      </c>
      <c r="J124" s="40">
        <v>0</v>
      </c>
      <c r="K124" s="41">
        <f t="shared" si="24"/>
        <v>124569.13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326569.58</v>
      </c>
      <c r="H125" s="40">
        <v>0</v>
      </c>
      <c r="I125" s="40">
        <v>0</v>
      </c>
      <c r="J125" s="40">
        <v>0</v>
      </c>
      <c r="K125" s="41">
        <f t="shared" si="24"/>
        <v>326569.58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135775.49</v>
      </c>
      <c r="I126" s="40">
        <v>0</v>
      </c>
      <c r="J126" s="40">
        <v>0</v>
      </c>
      <c r="K126" s="41">
        <f t="shared" si="24"/>
        <v>135775.49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227026.77</v>
      </c>
      <c r="I127" s="40">
        <v>0</v>
      </c>
      <c r="J127" s="40">
        <v>0</v>
      </c>
      <c r="K127" s="41">
        <f t="shared" si="24"/>
        <v>227026.77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119184.08</v>
      </c>
      <c r="J128" s="40">
        <v>0</v>
      </c>
      <c r="K128" s="41">
        <f t="shared" si="24"/>
        <v>119184.08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286593.24</v>
      </c>
      <c r="K129" s="44">
        <f t="shared" si="24"/>
        <v>286593.24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2016-02-16T12:52:41Z</dcterms:modified>
  <cp:category/>
  <cp:version/>
  <cp:contentType/>
  <cp:contentStatus/>
</cp:coreProperties>
</file>