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<sst xmlns="http://schemas.openxmlformats.org/spreadsheetml/2006/main" count="135" uniqueCount="135">
  <si>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</si>
  <si>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</si>
  <si>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</si>
  <si>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</si>
  <si>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</si>
  <si>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</si>
  <si>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</si>
  <si>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</si>
  <si>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</si>
  <si>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</si>
  <si>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</si>
  <si>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</si>
  <si>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</si>
  <si>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</si>
  <si>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</si>
  <si>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</si>
  <si>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</si>
  <si>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</si>
  <si>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</si>
  <si>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</si>
  <si>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</si>
  <si>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</si>
  <si>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</si>
  <si>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</si>
  <si>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</si>
  <si>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</si>
  <si>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</si>
  <si>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</si>
  <si>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</si>
  <si>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</si>
  <si>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</si>
  <si>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</si>
  <si>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</si>
  <si>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</si>
  <si>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</si>
  <si>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</si>
  <si>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</si>
  <si>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</si>
  <si>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</si>
  <si>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</si>
  <si>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</si>
  <si>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</si>
  <si>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</si>
  <si>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</si>
  <si>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</si>
  <si>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</si>
  <si>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</si>
  <si>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</si>
  <si>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</si>
  <si>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</si>
  <si>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</si>
  <si>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</si>
  <si>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</si>
  <si>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</si>
  <si>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</si>
  <si>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</si>
  <si>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</si>
  <si>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</si>
  <si>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</si>
  <si>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</si>
  <si>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</si>
  <si>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</si>
  <si>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</si>
  <si>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</si>
  <si>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</si>
  <si>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</si>
  <si>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</si>
  <si>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</si>
  <si>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</si>
  <si>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</si>
  <si>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</si>
  <si>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</si>
  <si>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</si>
  <si>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</si>
  <si>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</si>
  <si>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</si>
  <si>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</si>
  <si>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</si>
  <si>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</si>
  <si>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</si>
  <si>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</si>
  <si>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</si>
  <si>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</si>
  <si>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</si>
  <si>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</si>
  <si>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</si>
  <si>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</si>
  <si>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</si>
  <si>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</si>
  <si>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</si>
  <si>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</si>
  <si>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</si>
  <si>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</si>
  <si>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</si>
  <si>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</si>
  <si>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</si>
  <si>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</si>
  <si>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</si>
  <si>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</si>
  <si>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</si>
  <si>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</si>
  <si>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</si>
  <si>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</si>
  <si>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</si>
  <si>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</si>
  <si>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</si>
  <si>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</si>
  <si>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</si>
  <si>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</si>
  <si>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</si>
  <si>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</si>
  <si>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</si>
  <si>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</si>
  <si>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</si>
  <si>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</si>
  <si>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</si>
  <si>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</si>
  <si>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</si>
  <si>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</si>
  <si>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</si>
  <si>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</si>
  <si>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</si>
  <si>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</si>
  <si>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</si>
  <si>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</si>
  <si>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</si>
  <si>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</si>
  <si>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</si>
  <si>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</si>
  <si>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10/02/16 - VENCIMENTO 17/02/16</t>
  </si>
  <si>
    <t>6.2.28. Ajuste Financeiro</t>
  </si>
  <si>
    <t>6.2.29. Ajuste Financeiro Retroativo</t>
  </si>
  <si>
    <t>6.3. Revisão de Remuneração pelo Transporte Coletivo ¹</t>
  </si>
  <si>
    <t>Nota:</t>
  </si>
  <si>
    <t xml:space="preserve">      ¹ - Pagamento de combustível não fóssil de janeiro/16.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</si>
</sst>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81">
      <selection activeCell="A81" sqref="A8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476673</v>
      </c>
      <c r="C7" s="9">
        <f t="shared" si="0"/>
        <v>580547</v>
      </c>
      <c r="D7" s="9">
        <f t="shared" si="0"/>
        <v>645430</v>
      </c>
      <c r="E7" s="9">
        <f t="shared" si="0"/>
        <v>419125</v>
      </c>
      <c r="F7" s="9">
        <f t="shared" si="0"/>
        <v>567407</v>
      </c>
      <c r="G7" s="9">
        <f t="shared" si="0"/>
        <v>965357</v>
      </c>
      <c r="H7" s="9">
        <f t="shared" si="0"/>
        <v>405122</v>
      </c>
      <c r="I7" s="9">
        <f t="shared" si="0"/>
        <v>92869</v>
      </c>
      <c r="J7" s="9">
        <f t="shared" si="0"/>
        <v>266845</v>
      </c>
      <c r="K7" s="9">
        <f t="shared" si="0"/>
        <v>4419375</v>
      </c>
      <c r="L7" s="52"/>
    </row>
    <row r="8" spans="1:11" ht="17.25" customHeight="1">
      <c r="A8" s="10" t="s">
        <v>101</v>
      </c>
      <c r="B8" s="11">
        <f>B9+B12+B16</f>
        <v>269558</v>
      </c>
      <c r="C8" s="11">
        <f aca="true" t="shared" si="1" ref="C8:J8">C9+C12+C16</f>
        <v>337429</v>
      </c>
      <c r="D8" s="11">
        <f t="shared" si="1"/>
        <v>353070</v>
      </c>
      <c r="E8" s="11">
        <f t="shared" si="1"/>
        <v>242609</v>
      </c>
      <c r="F8" s="11">
        <f t="shared" si="1"/>
        <v>311670</v>
      </c>
      <c r="G8" s="11">
        <f t="shared" si="1"/>
        <v>520118</v>
      </c>
      <c r="H8" s="11">
        <f t="shared" si="1"/>
        <v>245859</v>
      </c>
      <c r="I8" s="11">
        <f t="shared" si="1"/>
        <v>47605</v>
      </c>
      <c r="J8" s="11">
        <f t="shared" si="1"/>
        <v>146801</v>
      </c>
      <c r="K8" s="11">
        <f>SUM(B8:J8)</f>
        <v>2474719</v>
      </c>
    </row>
    <row r="9" spans="1:11" ht="17.25" customHeight="1">
      <c r="A9" s="15" t="s">
        <v>17</v>
      </c>
      <c r="B9" s="13">
        <f>+B10+B11</f>
        <v>42123</v>
      </c>
      <c r="C9" s="13">
        <f aca="true" t="shared" si="2" ref="C9:J9">+C10+C11</f>
        <v>53052</v>
      </c>
      <c r="D9" s="13">
        <f t="shared" si="2"/>
        <v>51244</v>
      </c>
      <c r="E9" s="13">
        <f t="shared" si="2"/>
        <v>37722</v>
      </c>
      <c r="F9" s="13">
        <f t="shared" si="2"/>
        <v>44977</v>
      </c>
      <c r="G9" s="13">
        <f t="shared" si="2"/>
        <v>55516</v>
      </c>
      <c r="H9" s="13">
        <f t="shared" si="2"/>
        <v>42920</v>
      </c>
      <c r="I9" s="13">
        <f t="shared" si="2"/>
        <v>8348</v>
      </c>
      <c r="J9" s="13">
        <f t="shared" si="2"/>
        <v>20395</v>
      </c>
      <c r="K9" s="11">
        <f>SUM(B9:J9)</f>
        <v>356297</v>
      </c>
    </row>
    <row r="10" spans="1:11" ht="17.25" customHeight="1">
      <c r="A10" s="29" t="s">
        <v>18</v>
      </c>
      <c r="B10" s="13">
        <v>42123</v>
      </c>
      <c r="C10" s="13">
        <v>53052</v>
      </c>
      <c r="D10" s="13">
        <v>51244</v>
      </c>
      <c r="E10" s="13">
        <v>37722</v>
      </c>
      <c r="F10" s="13">
        <v>44977</v>
      </c>
      <c r="G10" s="13">
        <v>55516</v>
      </c>
      <c r="H10" s="13">
        <v>42920</v>
      </c>
      <c r="I10" s="13">
        <v>8348</v>
      </c>
      <c r="J10" s="13">
        <v>20395</v>
      </c>
      <c r="K10" s="11">
        <f>SUM(B10:J10)</f>
        <v>356297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200785</v>
      </c>
      <c r="C12" s="17">
        <f t="shared" si="3"/>
        <v>253084</v>
      </c>
      <c r="D12" s="17">
        <f t="shared" si="3"/>
        <v>266306</v>
      </c>
      <c r="E12" s="17">
        <f t="shared" si="3"/>
        <v>182785</v>
      </c>
      <c r="F12" s="17">
        <f t="shared" si="3"/>
        <v>235830</v>
      </c>
      <c r="G12" s="17">
        <f t="shared" si="3"/>
        <v>410377</v>
      </c>
      <c r="H12" s="17">
        <f t="shared" si="3"/>
        <v>182963</v>
      </c>
      <c r="I12" s="17">
        <f t="shared" si="3"/>
        <v>34443</v>
      </c>
      <c r="J12" s="17">
        <f t="shared" si="3"/>
        <v>111126</v>
      </c>
      <c r="K12" s="11">
        <f aca="true" t="shared" si="4" ref="K12:K27">SUM(B12:J12)</f>
        <v>1877699</v>
      </c>
    </row>
    <row r="13" spans="1:13" ht="17.25" customHeight="1">
      <c r="A13" s="14" t="s">
        <v>20</v>
      </c>
      <c r="B13" s="13">
        <v>96031</v>
      </c>
      <c r="C13" s="13">
        <v>129540</v>
      </c>
      <c r="D13" s="13">
        <v>139165</v>
      </c>
      <c r="E13" s="13">
        <v>92897</v>
      </c>
      <c r="F13" s="13">
        <v>119764</v>
      </c>
      <c r="G13" s="13">
        <v>194864</v>
      </c>
      <c r="H13" s="13">
        <v>88075</v>
      </c>
      <c r="I13" s="13">
        <v>19451</v>
      </c>
      <c r="J13" s="13">
        <v>58198</v>
      </c>
      <c r="K13" s="11">
        <f t="shared" si="4"/>
        <v>937985</v>
      </c>
      <c r="L13" s="52"/>
      <c r="M13" s="53"/>
    </row>
    <row r="14" spans="1:12" ht="17.25" customHeight="1">
      <c r="A14" s="14" t="s">
        <v>21</v>
      </c>
      <c r="B14" s="13">
        <v>102612</v>
      </c>
      <c r="C14" s="13">
        <v>120714</v>
      </c>
      <c r="D14" s="13">
        <v>124424</v>
      </c>
      <c r="E14" s="13">
        <v>87751</v>
      </c>
      <c r="F14" s="13">
        <v>114102</v>
      </c>
      <c r="G14" s="13">
        <v>212330</v>
      </c>
      <c r="H14" s="13">
        <v>92556</v>
      </c>
      <c r="I14" s="13">
        <v>14532</v>
      </c>
      <c r="J14" s="13">
        <v>52020</v>
      </c>
      <c r="K14" s="11">
        <f t="shared" si="4"/>
        <v>921041</v>
      </c>
      <c r="L14" s="52"/>
    </row>
    <row r="15" spans="1:11" ht="17.25" customHeight="1">
      <c r="A15" s="14" t="s">
        <v>22</v>
      </c>
      <c r="B15" s="13">
        <v>2142</v>
      </c>
      <c r="C15" s="13">
        <v>2830</v>
      </c>
      <c r="D15" s="13">
        <v>2717</v>
      </c>
      <c r="E15" s="13">
        <v>2137</v>
      </c>
      <c r="F15" s="13">
        <v>1964</v>
      </c>
      <c r="G15" s="13">
        <v>3183</v>
      </c>
      <c r="H15" s="13">
        <v>2332</v>
      </c>
      <c r="I15" s="13">
        <v>460</v>
      </c>
      <c r="J15" s="13">
        <v>908</v>
      </c>
      <c r="K15" s="11">
        <f t="shared" si="4"/>
        <v>18673</v>
      </c>
    </row>
    <row r="16" spans="1:11" ht="17.25" customHeight="1">
      <c r="A16" s="15" t="s">
        <v>97</v>
      </c>
      <c r="B16" s="13">
        <f>B17+B18+B19</f>
        <v>26650</v>
      </c>
      <c r="C16" s="13">
        <f aca="true" t="shared" si="5" ref="C16:J16">C17+C18+C19</f>
        <v>31293</v>
      </c>
      <c r="D16" s="13">
        <f t="shared" si="5"/>
        <v>35520</v>
      </c>
      <c r="E16" s="13">
        <f t="shared" si="5"/>
        <v>22102</v>
      </c>
      <c r="F16" s="13">
        <f t="shared" si="5"/>
        <v>30863</v>
      </c>
      <c r="G16" s="13">
        <f t="shared" si="5"/>
        <v>54225</v>
      </c>
      <c r="H16" s="13">
        <f t="shared" si="5"/>
        <v>19976</v>
      </c>
      <c r="I16" s="13">
        <f t="shared" si="5"/>
        <v>4814</v>
      </c>
      <c r="J16" s="13">
        <f t="shared" si="5"/>
        <v>15280</v>
      </c>
      <c r="K16" s="11">
        <f t="shared" si="4"/>
        <v>240723</v>
      </c>
    </row>
    <row r="17" spans="1:11" ht="17.25" customHeight="1">
      <c r="A17" s="14" t="s">
        <v>98</v>
      </c>
      <c r="B17" s="13">
        <v>12360</v>
      </c>
      <c r="C17" s="13">
        <v>15927</v>
      </c>
      <c r="D17" s="13">
        <v>16028</v>
      </c>
      <c r="E17" s="13">
        <v>10817</v>
      </c>
      <c r="F17" s="13">
        <v>15769</v>
      </c>
      <c r="G17" s="13">
        <v>27357</v>
      </c>
      <c r="H17" s="13">
        <v>10569</v>
      </c>
      <c r="I17" s="13">
        <v>2593</v>
      </c>
      <c r="J17" s="13">
        <v>6709</v>
      </c>
      <c r="K17" s="11">
        <f t="shared" si="4"/>
        <v>118129</v>
      </c>
    </row>
    <row r="18" spans="1:11" ht="17.25" customHeight="1">
      <c r="A18" s="14" t="s">
        <v>99</v>
      </c>
      <c r="B18" s="13">
        <v>4564</v>
      </c>
      <c r="C18" s="13">
        <v>4305</v>
      </c>
      <c r="D18" s="13">
        <v>6464</v>
      </c>
      <c r="E18" s="13">
        <v>4076</v>
      </c>
      <c r="F18" s="13">
        <v>6893</v>
      </c>
      <c r="G18" s="13">
        <v>12622</v>
      </c>
      <c r="H18" s="13">
        <v>3167</v>
      </c>
      <c r="I18" s="13">
        <v>778</v>
      </c>
      <c r="J18" s="13">
        <v>3037</v>
      </c>
      <c r="K18" s="11">
        <f t="shared" si="4"/>
        <v>45906</v>
      </c>
    </row>
    <row r="19" spans="1:11" ht="17.25" customHeight="1">
      <c r="A19" s="14" t="s">
        <v>100</v>
      </c>
      <c r="B19" s="13">
        <v>9726</v>
      </c>
      <c r="C19" s="13">
        <v>11061</v>
      </c>
      <c r="D19" s="13">
        <v>13028</v>
      </c>
      <c r="E19" s="13">
        <v>7209</v>
      </c>
      <c r="F19" s="13">
        <v>8201</v>
      </c>
      <c r="G19" s="13">
        <v>14246</v>
      </c>
      <c r="H19" s="13">
        <v>6240</v>
      </c>
      <c r="I19" s="13">
        <v>1443</v>
      </c>
      <c r="J19" s="13">
        <v>5534</v>
      </c>
      <c r="K19" s="11">
        <f t="shared" si="4"/>
        <v>76688</v>
      </c>
    </row>
    <row r="20" spans="1:11" ht="17.25" customHeight="1">
      <c r="A20" s="16" t="s">
        <v>23</v>
      </c>
      <c r="B20" s="11">
        <f>+B21+B22+B23</f>
        <v>153145</v>
      </c>
      <c r="C20" s="11">
        <f aca="true" t="shared" si="6" ref="C20:J20">+C21+C22+C23</f>
        <v>165430</v>
      </c>
      <c r="D20" s="11">
        <f t="shared" si="6"/>
        <v>196962</v>
      </c>
      <c r="E20" s="11">
        <f t="shared" si="6"/>
        <v>122027</v>
      </c>
      <c r="F20" s="11">
        <f t="shared" si="6"/>
        <v>190559</v>
      </c>
      <c r="G20" s="11">
        <f t="shared" si="6"/>
        <v>361992</v>
      </c>
      <c r="H20" s="11">
        <f t="shared" si="6"/>
        <v>118917</v>
      </c>
      <c r="I20" s="11">
        <f t="shared" si="6"/>
        <v>29037</v>
      </c>
      <c r="J20" s="11">
        <f t="shared" si="6"/>
        <v>77157</v>
      </c>
      <c r="K20" s="11">
        <f t="shared" si="4"/>
        <v>1415226</v>
      </c>
    </row>
    <row r="21" spans="1:12" ht="17.25" customHeight="1">
      <c r="A21" s="12" t="s">
        <v>24</v>
      </c>
      <c r="B21" s="13">
        <v>79780</v>
      </c>
      <c r="C21" s="13">
        <v>94672</v>
      </c>
      <c r="D21" s="13">
        <v>113573</v>
      </c>
      <c r="E21" s="13">
        <v>68205</v>
      </c>
      <c r="F21" s="13">
        <v>106878</v>
      </c>
      <c r="G21" s="13">
        <v>185835</v>
      </c>
      <c r="H21" s="13">
        <v>65558</v>
      </c>
      <c r="I21" s="13">
        <v>17683</v>
      </c>
      <c r="J21" s="13">
        <v>43881</v>
      </c>
      <c r="K21" s="11">
        <f t="shared" si="4"/>
        <v>776065</v>
      </c>
      <c r="L21" s="52"/>
    </row>
    <row r="22" spans="1:12" ht="17.25" customHeight="1">
      <c r="A22" s="12" t="s">
        <v>25</v>
      </c>
      <c r="B22" s="13">
        <v>72076</v>
      </c>
      <c r="C22" s="13">
        <v>69349</v>
      </c>
      <c r="D22" s="13">
        <v>81876</v>
      </c>
      <c r="E22" s="13">
        <v>52753</v>
      </c>
      <c r="F22" s="13">
        <v>82473</v>
      </c>
      <c r="G22" s="13">
        <v>174051</v>
      </c>
      <c r="H22" s="13">
        <v>52321</v>
      </c>
      <c r="I22" s="13">
        <v>11093</v>
      </c>
      <c r="J22" s="13">
        <v>32773</v>
      </c>
      <c r="K22" s="11">
        <f t="shared" si="4"/>
        <v>628765</v>
      </c>
      <c r="L22" s="52"/>
    </row>
    <row r="23" spans="1:11" ht="17.25" customHeight="1">
      <c r="A23" s="12" t="s">
        <v>26</v>
      </c>
      <c r="B23" s="13">
        <v>1289</v>
      </c>
      <c r="C23" s="13">
        <v>1409</v>
      </c>
      <c r="D23" s="13">
        <v>1513</v>
      </c>
      <c r="E23" s="13">
        <v>1069</v>
      </c>
      <c r="F23" s="13">
        <v>1208</v>
      </c>
      <c r="G23" s="13">
        <v>2106</v>
      </c>
      <c r="H23" s="13">
        <v>1038</v>
      </c>
      <c r="I23" s="13">
        <v>261</v>
      </c>
      <c r="J23" s="13">
        <v>503</v>
      </c>
      <c r="K23" s="11">
        <f t="shared" si="4"/>
        <v>10396</v>
      </c>
    </row>
    <row r="24" spans="1:11" ht="17.25" customHeight="1">
      <c r="A24" s="16" t="s">
        <v>27</v>
      </c>
      <c r="B24" s="13">
        <v>53970</v>
      </c>
      <c r="C24" s="13">
        <v>77688</v>
      </c>
      <c r="D24" s="13">
        <v>95398</v>
      </c>
      <c r="E24" s="13">
        <v>54489</v>
      </c>
      <c r="F24" s="13">
        <v>65178</v>
      </c>
      <c r="G24" s="13">
        <v>83247</v>
      </c>
      <c r="H24" s="13">
        <v>38177</v>
      </c>
      <c r="I24" s="13">
        <v>16227</v>
      </c>
      <c r="J24" s="13">
        <v>42887</v>
      </c>
      <c r="K24" s="11">
        <f t="shared" si="4"/>
        <v>527261</v>
      </c>
    </row>
    <row r="25" spans="1:12" ht="17.25" customHeight="1">
      <c r="A25" s="12" t="s">
        <v>28</v>
      </c>
      <c r="B25" s="13">
        <v>34541</v>
      </c>
      <c r="C25" s="13">
        <v>49720</v>
      </c>
      <c r="D25" s="13">
        <v>61055</v>
      </c>
      <c r="E25" s="13">
        <v>34873</v>
      </c>
      <c r="F25" s="13">
        <v>41714</v>
      </c>
      <c r="G25" s="13">
        <v>53278</v>
      </c>
      <c r="H25" s="13">
        <v>24433</v>
      </c>
      <c r="I25" s="13">
        <v>10385</v>
      </c>
      <c r="J25" s="13">
        <v>27448</v>
      </c>
      <c r="K25" s="11">
        <f t="shared" si="4"/>
        <v>337447</v>
      </c>
      <c r="L25" s="52"/>
    </row>
    <row r="26" spans="1:12" ht="17.25" customHeight="1">
      <c r="A26" s="12" t="s">
        <v>29</v>
      </c>
      <c r="B26" s="13">
        <v>19429</v>
      </c>
      <c r="C26" s="13">
        <v>27968</v>
      </c>
      <c r="D26" s="13">
        <v>34343</v>
      </c>
      <c r="E26" s="13">
        <v>19616</v>
      </c>
      <c r="F26" s="13">
        <v>23464</v>
      </c>
      <c r="G26" s="13">
        <v>29969</v>
      </c>
      <c r="H26" s="13">
        <v>13744</v>
      </c>
      <c r="I26" s="13">
        <v>5842</v>
      </c>
      <c r="J26" s="13">
        <v>15439</v>
      </c>
      <c r="K26" s="11">
        <f t="shared" si="4"/>
        <v>189814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2169</v>
      </c>
      <c r="I27" s="11">
        <v>0</v>
      </c>
      <c r="J27" s="11">
        <v>0</v>
      </c>
      <c r="K27" s="11">
        <f t="shared" si="4"/>
        <v>2169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25879.39</v>
      </c>
      <c r="I35" s="19">
        <v>0</v>
      </c>
      <c r="J35" s="19">
        <v>0</v>
      </c>
      <c r="K35" s="23">
        <f>SUM(B35:J35)</f>
        <v>25879.39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1248926.02</v>
      </c>
      <c r="C47" s="22">
        <f aca="true" t="shared" si="11" ref="C47:H47">+C48+C57</f>
        <v>1733126.4000000001</v>
      </c>
      <c r="D47" s="22">
        <f t="shared" si="11"/>
        <v>2166389.07</v>
      </c>
      <c r="E47" s="22">
        <f t="shared" si="11"/>
        <v>1203500.4599999997</v>
      </c>
      <c r="F47" s="22">
        <f t="shared" si="11"/>
        <v>1576376.43</v>
      </c>
      <c r="G47" s="22">
        <f t="shared" si="11"/>
        <v>2302765.23</v>
      </c>
      <c r="H47" s="22">
        <f t="shared" si="11"/>
        <v>1139552.3399999999</v>
      </c>
      <c r="I47" s="22">
        <f>+I48+I57</f>
        <v>444877.37999999995</v>
      </c>
      <c r="J47" s="22">
        <f>+J48+J57</f>
        <v>772679.55</v>
      </c>
      <c r="K47" s="22">
        <f>SUM(B47:J47)</f>
        <v>12588192.88</v>
      </c>
    </row>
    <row r="48" spans="1:11" ht="17.25" customHeight="1">
      <c r="A48" s="16" t="s">
        <v>115</v>
      </c>
      <c r="B48" s="23">
        <f>SUM(B49:B56)</f>
        <v>1230809.65</v>
      </c>
      <c r="C48" s="23">
        <f aca="true" t="shared" si="12" ref="C48:J48">SUM(C49:C56)</f>
        <v>1710214.6600000001</v>
      </c>
      <c r="D48" s="23">
        <f t="shared" si="12"/>
        <v>2140112.8</v>
      </c>
      <c r="E48" s="23">
        <f t="shared" si="12"/>
        <v>1181697.7999999998</v>
      </c>
      <c r="F48" s="23">
        <f t="shared" si="12"/>
        <v>1553621.74</v>
      </c>
      <c r="G48" s="23">
        <f t="shared" si="12"/>
        <v>2273702.18</v>
      </c>
      <c r="H48" s="23">
        <f t="shared" si="12"/>
        <v>1120101.8299999998</v>
      </c>
      <c r="I48" s="23">
        <f t="shared" si="12"/>
        <v>444877.37999999995</v>
      </c>
      <c r="J48" s="23">
        <f t="shared" si="12"/>
        <v>758989.4600000001</v>
      </c>
      <c r="K48" s="23">
        <f aca="true" t="shared" si="13" ref="K48:K57">SUM(B48:J48)</f>
        <v>12414127.500000002</v>
      </c>
    </row>
    <row r="49" spans="1:11" ht="17.25" customHeight="1">
      <c r="A49" s="34" t="s">
        <v>46</v>
      </c>
      <c r="B49" s="23">
        <f aca="true" t="shared" si="14" ref="B49:H49">ROUND(B30*B7,2)</f>
        <v>1229006</v>
      </c>
      <c r="C49" s="23">
        <f t="shared" si="14"/>
        <v>1703499.06</v>
      </c>
      <c r="D49" s="23">
        <f t="shared" si="14"/>
        <v>2136954.19</v>
      </c>
      <c r="E49" s="23">
        <f t="shared" si="14"/>
        <v>1180172.18</v>
      </c>
      <c r="F49" s="23">
        <f t="shared" si="14"/>
        <v>1551007.03</v>
      </c>
      <c r="G49" s="23">
        <f t="shared" si="14"/>
        <v>2270036.99</v>
      </c>
      <c r="H49" s="23">
        <f t="shared" si="14"/>
        <v>1092370.96</v>
      </c>
      <c r="I49" s="23">
        <f>ROUND(I30*I7,2)</f>
        <v>443811.66</v>
      </c>
      <c r="J49" s="23">
        <f>ROUND(J30*J7,2)</f>
        <v>756772.42</v>
      </c>
      <c r="K49" s="23">
        <f t="shared" si="13"/>
        <v>12363630.49</v>
      </c>
    </row>
    <row r="50" spans="1:11" ht="17.25" customHeight="1">
      <c r="A50" s="34" t="s">
        <v>47</v>
      </c>
      <c r="B50" s="19">
        <v>0</v>
      </c>
      <c r="C50" s="23">
        <f>ROUND(C31*C7,2)</f>
        <v>3786.56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3786.56</v>
      </c>
    </row>
    <row r="51" spans="1:11" ht="17.25" customHeight="1">
      <c r="A51" s="68" t="s">
        <v>108</v>
      </c>
      <c r="B51" s="69">
        <f aca="true" t="shared" si="15" ref="B51:H51">ROUND(B32*B7,2)</f>
        <v>-2288.03</v>
      </c>
      <c r="C51" s="69">
        <f t="shared" si="15"/>
        <v>-2844.68</v>
      </c>
      <c r="D51" s="69">
        <f t="shared" si="15"/>
        <v>-3227.15</v>
      </c>
      <c r="E51" s="69">
        <f t="shared" si="15"/>
        <v>-1919.78</v>
      </c>
      <c r="F51" s="69">
        <f t="shared" si="15"/>
        <v>-2666.81</v>
      </c>
      <c r="G51" s="69">
        <f t="shared" si="15"/>
        <v>-3764.89</v>
      </c>
      <c r="H51" s="69">
        <f t="shared" si="15"/>
        <v>-1863.56</v>
      </c>
      <c r="I51" s="19">
        <v>0</v>
      </c>
      <c r="J51" s="19">
        <v>0</v>
      </c>
      <c r="K51" s="69">
        <f>SUM(B51:J51)</f>
        <v>-18574.9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25879.39</v>
      </c>
      <c r="I53" s="31">
        <f>+I35</f>
        <v>0</v>
      </c>
      <c r="J53" s="31">
        <f>+J35</f>
        <v>0</v>
      </c>
      <c r="K53" s="23">
        <f t="shared" si="13"/>
        <v>25879.39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100969.15</v>
      </c>
      <c r="C61" s="35">
        <f t="shared" si="16"/>
        <v>-270248.61</v>
      </c>
      <c r="D61" s="35">
        <f t="shared" si="16"/>
        <v>-294003.47000000003</v>
      </c>
      <c r="E61" s="35">
        <f t="shared" si="16"/>
        <v>-380830.48</v>
      </c>
      <c r="F61" s="35">
        <f t="shared" si="16"/>
        <v>-210026.94</v>
      </c>
      <c r="G61" s="35">
        <f t="shared" si="16"/>
        <v>-352010.6699999999</v>
      </c>
      <c r="H61" s="35">
        <f t="shared" si="16"/>
        <v>-184251.78999999998</v>
      </c>
      <c r="I61" s="35">
        <f t="shared" si="16"/>
        <v>-94575.23000000001</v>
      </c>
      <c r="J61" s="35">
        <f t="shared" si="16"/>
        <v>-102484.29000000001</v>
      </c>
      <c r="K61" s="35">
        <f>SUM(B61:J61)</f>
        <v>-1787462.33</v>
      </c>
    </row>
    <row r="62" spans="1:11" ht="18.75" customHeight="1">
      <c r="A62" s="16" t="s">
        <v>77</v>
      </c>
      <c r="B62" s="35">
        <f aca="true" t="shared" si="17" ref="B62:J62">B63+B64+B65+B66+B67+B68</f>
        <v>-261533.62</v>
      </c>
      <c r="C62" s="35">
        <f t="shared" si="17"/>
        <v>-218527.09</v>
      </c>
      <c r="D62" s="35">
        <f t="shared" si="17"/>
        <v>-239871.41000000003</v>
      </c>
      <c r="E62" s="35">
        <f t="shared" si="17"/>
        <v>-335341.08999999997</v>
      </c>
      <c r="F62" s="35">
        <f t="shared" si="17"/>
        <v>-272531.26</v>
      </c>
      <c r="G62" s="35">
        <f t="shared" si="17"/>
        <v>-273080.05999999994</v>
      </c>
      <c r="H62" s="35">
        <f t="shared" si="17"/>
        <v>-163271</v>
      </c>
      <c r="I62" s="35">
        <f t="shared" si="17"/>
        <v>-31722.4</v>
      </c>
      <c r="J62" s="35">
        <f t="shared" si="17"/>
        <v>-77501</v>
      </c>
      <c r="K62" s="35">
        <f aca="true" t="shared" si="18" ref="K62:K100">SUM(B62:J62)</f>
        <v>-1873378.9299999997</v>
      </c>
    </row>
    <row r="63" spans="1:11" ht="18.75" customHeight="1">
      <c r="A63" s="12" t="s">
        <v>78</v>
      </c>
      <c r="B63" s="35">
        <f>-ROUND(B9*$D$3,2)</f>
        <v>-160067.4</v>
      </c>
      <c r="C63" s="35">
        <f aca="true" t="shared" si="19" ref="C63:J63">-ROUND(C9*$D$3,2)</f>
        <v>-201597.6</v>
      </c>
      <c r="D63" s="35">
        <f t="shared" si="19"/>
        <v>-194727.2</v>
      </c>
      <c r="E63" s="35">
        <f t="shared" si="19"/>
        <v>-143343.6</v>
      </c>
      <c r="F63" s="35">
        <f t="shared" si="19"/>
        <v>-170912.6</v>
      </c>
      <c r="G63" s="35">
        <f t="shared" si="19"/>
        <v>-210960.8</v>
      </c>
      <c r="H63" s="35">
        <f t="shared" si="19"/>
        <v>-163096</v>
      </c>
      <c r="I63" s="35">
        <f t="shared" si="19"/>
        <v>-31722.4</v>
      </c>
      <c r="J63" s="35">
        <f t="shared" si="19"/>
        <v>-77501</v>
      </c>
      <c r="K63" s="35">
        <f t="shared" si="18"/>
        <v>-1353928.5999999999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-1094.4</v>
      </c>
      <c r="C65" s="35">
        <v>-174.8</v>
      </c>
      <c r="D65" s="35">
        <v>-395.2</v>
      </c>
      <c r="E65" s="35">
        <v>-980.4</v>
      </c>
      <c r="F65" s="35">
        <v>-349.6</v>
      </c>
      <c r="G65" s="35">
        <v>-307.8</v>
      </c>
      <c r="H65" s="35">
        <v>-3.8</v>
      </c>
      <c r="I65" s="19">
        <v>0</v>
      </c>
      <c r="J65" s="19">
        <v>0</v>
      </c>
      <c r="K65" s="35">
        <f t="shared" si="18"/>
        <v>-3306.0000000000005</v>
      </c>
    </row>
    <row r="66" spans="1:11" ht="18.75" customHeight="1">
      <c r="A66" s="12" t="s">
        <v>109</v>
      </c>
      <c r="B66" s="35">
        <v>-17521.8</v>
      </c>
      <c r="C66" s="35">
        <v>-8371.4</v>
      </c>
      <c r="D66" s="35">
        <v>-6840</v>
      </c>
      <c r="E66" s="35">
        <v>-12893.4</v>
      </c>
      <c r="F66" s="35">
        <v>-5453</v>
      </c>
      <c r="G66" s="35">
        <v>-4362.4</v>
      </c>
      <c r="H66" s="19">
        <v>0</v>
      </c>
      <c r="I66" s="19">
        <v>0</v>
      </c>
      <c r="J66" s="19">
        <v>0</v>
      </c>
      <c r="K66" s="35">
        <f t="shared" si="18"/>
        <v>-55442</v>
      </c>
    </row>
    <row r="67" spans="1:11" ht="18.75" customHeight="1">
      <c r="A67" s="12" t="s">
        <v>55</v>
      </c>
      <c r="B67" s="47">
        <v>-82850.02</v>
      </c>
      <c r="C67" s="47">
        <v>-8383.29</v>
      </c>
      <c r="D67" s="47">
        <v>-37909.01</v>
      </c>
      <c r="E67" s="47">
        <v>-178078.69</v>
      </c>
      <c r="F67" s="47">
        <v>-95816.06</v>
      </c>
      <c r="G67" s="47">
        <v>-57449.06</v>
      </c>
      <c r="H67" s="35">
        <v>-171.2</v>
      </c>
      <c r="I67" s="19">
        <v>0</v>
      </c>
      <c r="J67" s="19">
        <v>0</v>
      </c>
      <c r="K67" s="35">
        <f t="shared" si="18"/>
        <v>-460657.33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47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-45</v>
      </c>
    </row>
    <row r="69" spans="1:11" ht="18.75" customHeight="1">
      <c r="A69" s="12" t="s">
        <v>82</v>
      </c>
      <c r="B69" s="35">
        <f>SUM(B70:B98)</f>
        <v>53947.77</v>
      </c>
      <c r="C69" s="35">
        <f aca="true" t="shared" si="20" ref="C69:J69">SUM(C70:C98)</f>
        <v>-51721.520000000004</v>
      </c>
      <c r="D69" s="35">
        <f t="shared" si="20"/>
        <v>-54132.060000000005</v>
      </c>
      <c r="E69" s="35">
        <f t="shared" si="20"/>
        <v>-45489.39</v>
      </c>
      <c r="F69" s="35">
        <f t="shared" si="20"/>
        <v>62504.32</v>
      </c>
      <c r="G69" s="35">
        <f t="shared" si="20"/>
        <v>-78930.61</v>
      </c>
      <c r="H69" s="35">
        <f t="shared" si="20"/>
        <v>-35357.99</v>
      </c>
      <c r="I69" s="35">
        <f t="shared" si="20"/>
        <v>-62852.83</v>
      </c>
      <c r="J69" s="35">
        <f t="shared" si="20"/>
        <v>-24983.29</v>
      </c>
      <c r="K69" s="35">
        <f t="shared" si="18"/>
        <v>-237015.6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-9989.05</v>
      </c>
      <c r="F93" s="19">
        <v>0</v>
      </c>
      <c r="G93" s="19">
        <v>0</v>
      </c>
      <c r="H93" s="19">
        <v>0</v>
      </c>
      <c r="I93" s="48">
        <v>-5605.45</v>
      </c>
      <c r="J93" s="48">
        <v>-13830.96</v>
      </c>
      <c r="K93" s="48">
        <f t="shared" si="18"/>
        <v>-29425.46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130</v>
      </c>
      <c r="B97" s="48">
        <v>42540.52</v>
      </c>
      <c r="C97" s="48">
        <v>-17416.41</v>
      </c>
      <c r="D97" s="48">
        <v>-19362.9</v>
      </c>
      <c r="E97" s="48">
        <v>-12573.75</v>
      </c>
      <c r="F97" s="48">
        <v>50647.91</v>
      </c>
      <c r="G97" s="48">
        <v>-28960.71</v>
      </c>
      <c r="H97" s="48">
        <v>-12088.59</v>
      </c>
      <c r="I97" s="48">
        <v>-2786.07</v>
      </c>
      <c r="J97" s="19"/>
      <c r="K97" s="31">
        <f>ROUND(SUM(B97:J97),2)</f>
        <v>0</v>
      </c>
      <c r="L97" s="55"/>
    </row>
    <row r="98" spans="1:12" ht="18.75" customHeight="1">
      <c r="A98" s="12" t="s">
        <v>131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/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132</v>
      </c>
      <c r="B100" s="48">
        <v>308555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48">
        <v>14377.2</v>
      </c>
      <c r="I100" s="19">
        <v>0</v>
      </c>
      <c r="J100" s="19">
        <v>0</v>
      </c>
      <c r="K100" s="48">
        <f>SUM(B100:J100)</f>
        <v>322932.2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1349895.17</v>
      </c>
      <c r="C103" s="24">
        <f t="shared" si="21"/>
        <v>1462877.79</v>
      </c>
      <c r="D103" s="24">
        <f t="shared" si="21"/>
        <v>1872385.5999999996</v>
      </c>
      <c r="E103" s="24">
        <f t="shared" si="21"/>
        <v>822669.9799999999</v>
      </c>
      <c r="F103" s="24">
        <f t="shared" si="21"/>
        <v>1366349.49</v>
      </c>
      <c r="G103" s="24">
        <f t="shared" si="21"/>
        <v>1950754.56</v>
      </c>
      <c r="H103" s="24">
        <f t="shared" si="21"/>
        <v>955300.5499999998</v>
      </c>
      <c r="I103" s="24">
        <f>+I104+I105</f>
        <v>350302.1499999999</v>
      </c>
      <c r="J103" s="24">
        <f>+J104+J105</f>
        <v>670195.26</v>
      </c>
      <c r="K103" s="48">
        <f>SUM(B103:J103)</f>
        <v>10800730.55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1331778.7999999998</v>
      </c>
      <c r="C104" s="24">
        <f t="shared" si="22"/>
        <v>1439966.05</v>
      </c>
      <c r="D104" s="24">
        <f t="shared" si="22"/>
        <v>1846109.3299999996</v>
      </c>
      <c r="E104" s="24">
        <f t="shared" si="22"/>
        <v>800867.3199999998</v>
      </c>
      <c r="F104" s="24">
        <f t="shared" si="22"/>
        <v>1343594.8</v>
      </c>
      <c r="G104" s="24">
        <f t="shared" si="22"/>
        <v>1921691.51</v>
      </c>
      <c r="H104" s="24">
        <f t="shared" si="22"/>
        <v>935850.0399999998</v>
      </c>
      <c r="I104" s="24">
        <f t="shared" si="22"/>
        <v>350302.1499999999</v>
      </c>
      <c r="J104" s="24">
        <f t="shared" si="22"/>
        <v>656505.17</v>
      </c>
      <c r="K104" s="48">
        <f>SUM(B104:J104)</f>
        <v>10626665.17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10800730.539999997</v>
      </c>
      <c r="L111" s="54"/>
    </row>
    <row r="112" spans="1:11" ht="18.75" customHeight="1">
      <c r="A112" s="26" t="s">
        <v>73</v>
      </c>
      <c r="B112" s="27">
        <v>140823.54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140823.54</v>
      </c>
    </row>
    <row r="113" spans="1:11" ht="18.75" customHeight="1">
      <c r="A113" s="26" t="s">
        <v>74</v>
      </c>
      <c r="B113" s="27">
        <v>1209071.63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1209071.63</v>
      </c>
    </row>
    <row r="114" spans="1:11" ht="18.75" customHeight="1">
      <c r="A114" s="26" t="s">
        <v>75</v>
      </c>
      <c r="B114" s="40">
        <v>0</v>
      </c>
      <c r="C114" s="27">
        <f>+C103</f>
        <v>1462877.79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1462877.79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1872385.5999999996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1872385.5999999996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822669.9799999999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822669.9799999999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266003.85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266003.85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494358.36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494358.36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69489.88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69489.88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536497.4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536497.4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588884.22</v>
      </c>
      <c r="H121" s="40">
        <v>0</v>
      </c>
      <c r="I121" s="40">
        <v>0</v>
      </c>
      <c r="J121" s="40">
        <v>0</v>
      </c>
      <c r="K121" s="41">
        <f t="shared" si="24"/>
        <v>588884.22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47390.55</v>
      </c>
      <c r="H122" s="40">
        <v>0</v>
      </c>
      <c r="I122" s="40">
        <v>0</v>
      </c>
      <c r="J122" s="40">
        <v>0</v>
      </c>
      <c r="K122" s="41">
        <f t="shared" si="24"/>
        <v>47390.55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302429.7</v>
      </c>
      <c r="H123" s="40">
        <v>0</v>
      </c>
      <c r="I123" s="40">
        <v>0</v>
      </c>
      <c r="J123" s="40">
        <v>0</v>
      </c>
      <c r="K123" s="41">
        <f t="shared" si="24"/>
        <v>302429.7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268927.39</v>
      </c>
      <c r="H124" s="40">
        <v>0</v>
      </c>
      <c r="I124" s="40">
        <v>0</v>
      </c>
      <c r="J124" s="40">
        <v>0</v>
      </c>
      <c r="K124" s="41">
        <f t="shared" si="24"/>
        <v>268927.39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743122.69</v>
      </c>
      <c r="H125" s="40">
        <v>0</v>
      </c>
      <c r="I125" s="40">
        <v>0</v>
      </c>
      <c r="J125" s="40">
        <v>0</v>
      </c>
      <c r="K125" s="41">
        <f t="shared" si="24"/>
        <v>743122.69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340832.1</v>
      </c>
      <c r="I126" s="40">
        <v>0</v>
      </c>
      <c r="J126" s="40">
        <v>0</v>
      </c>
      <c r="K126" s="41">
        <f t="shared" si="24"/>
        <v>340832.1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614468.45</v>
      </c>
      <c r="I127" s="40">
        <v>0</v>
      </c>
      <c r="J127" s="40">
        <v>0</v>
      </c>
      <c r="K127" s="41">
        <f t="shared" si="24"/>
        <v>614468.45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350302.15</v>
      </c>
      <c r="J128" s="40">
        <v>0</v>
      </c>
      <c r="K128" s="41">
        <f t="shared" si="24"/>
        <v>350302.15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670195.26</v>
      </c>
      <c r="K129" s="44">
        <f t="shared" si="24"/>
        <v>670195.26</v>
      </c>
    </row>
    <row r="130" spans="1:11" ht="18.75" customHeight="1">
      <c r="A130" s="39" t="s">
        <v>133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 t="s">
        <v>134</v>
      </c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2016-02-16T17:32:04Z</dcterms:modified>
  <cp:category/>
  <cp:version/>
  <cp:contentType/>
  <cp:contentStatus/>
</cp:coreProperties>
</file>