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<sst xmlns="http://schemas.openxmlformats.org/spreadsheetml/2006/main" count="133" uniqueCount="133">
  <si>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</si>
  <si>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</si>
  <si>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</si>
  <si>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</si>
  <si>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</si>
  <si>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</si>
  <si>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</si>
  <si>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</si>
  <si>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</si>
  <si>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</si>
  <si>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</si>
  <si>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</si>
  <si>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</si>
  <si>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</si>
  <si>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</si>
  <si>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</si>
  <si>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</si>
  <si>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</si>
  <si>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</si>
  <si>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</si>
  <si>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</si>
  <si>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</si>
  <si>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</si>
  <si>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</si>
  <si>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</si>
  <si>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</si>
  <si>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</si>
  <si>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</si>
  <si>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</si>
  <si>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</si>
  <si>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</si>
  <si>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</si>
  <si>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</si>
  <si>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</si>
  <si>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</si>
  <si>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</si>
  <si>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</si>
  <si>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</si>
  <si>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</si>
  <si>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</si>
  <si>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</si>
  <si>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</si>
  <si>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</si>
  <si>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</si>
  <si>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</si>
  <si>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</si>
  <si>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</si>
  <si>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</si>
  <si>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</si>
  <si>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</si>
  <si>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</si>
  <si>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</si>
  <si>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</si>
  <si>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</si>
  <si>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</si>
  <si>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</si>
  <si>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</si>
  <si>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</si>
  <si>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</si>
  <si>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</si>
  <si>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</si>
  <si>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</si>
  <si>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</si>
  <si>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</si>
  <si>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</si>
  <si>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</si>
  <si>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</si>
  <si>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</si>
  <si>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</si>
  <si>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</si>
  <si>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</si>
  <si>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</si>
  <si>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</si>
  <si>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</si>
  <si>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</si>
  <si>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</si>
  <si>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</si>
  <si>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</si>
  <si>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</si>
  <si>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</si>
  <si>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</si>
  <si>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</si>
  <si>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</si>
  <si>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</si>
  <si>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</si>
  <si>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</si>
  <si>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</si>
  <si>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</si>
  <si>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</si>
  <si>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</si>
  <si>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</si>
  <si>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</si>
  <si>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</si>
  <si>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</si>
  <si>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</si>
  <si>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</si>
  <si>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</si>
  <si>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</si>
  <si>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</si>
  <si>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</si>
  <si>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</si>
  <si>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</si>
  <si>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</si>
  <si>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</si>
  <si>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</si>
  <si>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</si>
  <si>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</si>
  <si>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</si>
  <si>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</si>
  <si>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</si>
  <si>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</si>
  <si>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</si>
  <si>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</si>
  <si>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</si>
  <si>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</si>
  <si>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</si>
  <si>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</si>
  <si>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</si>
  <si>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</si>
  <si>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</si>
  <si>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</si>
  <si>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</si>
  <si>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</si>
  <si>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</si>
  <si>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</si>
  <si>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</si>
  <si>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</si>
  <si>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</si>
  <si>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</si>
  <si>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</si>
  <si>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11/02/16 - VENCIMENTO 18/02/16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</si>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</sst>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587324</v>
      </c>
      <c r="C7" s="9">
        <f t="shared" si="0"/>
        <v>743270</v>
      </c>
      <c r="D7" s="9">
        <f t="shared" si="0"/>
        <v>784585</v>
      </c>
      <c r="E7" s="9">
        <f t="shared" si="0"/>
        <v>522302</v>
      </c>
      <c r="F7" s="9">
        <f t="shared" si="0"/>
        <v>701396</v>
      </c>
      <c r="G7" s="9">
        <f t="shared" si="0"/>
        <v>1190876</v>
      </c>
      <c r="H7" s="9">
        <f t="shared" si="0"/>
        <v>544422</v>
      </c>
      <c r="I7" s="9">
        <f t="shared" si="0"/>
        <v>120152</v>
      </c>
      <c r="J7" s="9">
        <f t="shared" si="0"/>
        <v>312166</v>
      </c>
      <c r="K7" s="9">
        <f t="shared" si="0"/>
        <v>5506493</v>
      </c>
      <c r="L7" s="52"/>
    </row>
    <row r="8" spans="1:11" ht="17.25" customHeight="1">
      <c r="A8" s="10" t="s">
        <v>101</v>
      </c>
      <c r="B8" s="11">
        <f>B9+B12+B16</f>
        <v>335570</v>
      </c>
      <c r="C8" s="11">
        <f aca="true" t="shared" si="1" ref="C8:J8">C9+C12+C16</f>
        <v>434114</v>
      </c>
      <c r="D8" s="11">
        <f t="shared" si="1"/>
        <v>434306</v>
      </c>
      <c r="E8" s="11">
        <f t="shared" si="1"/>
        <v>303157</v>
      </c>
      <c r="F8" s="11">
        <f t="shared" si="1"/>
        <v>388812</v>
      </c>
      <c r="G8" s="11">
        <f t="shared" si="1"/>
        <v>647722</v>
      </c>
      <c r="H8" s="11">
        <f t="shared" si="1"/>
        <v>331299</v>
      </c>
      <c r="I8" s="11">
        <f t="shared" si="1"/>
        <v>62632</v>
      </c>
      <c r="J8" s="11">
        <f t="shared" si="1"/>
        <v>172545</v>
      </c>
      <c r="K8" s="11">
        <f>SUM(B8:J8)</f>
        <v>3110157</v>
      </c>
    </row>
    <row r="9" spans="1:11" ht="17.25" customHeight="1">
      <c r="A9" s="15" t="s">
        <v>17</v>
      </c>
      <c r="B9" s="13">
        <f>+B10+B11</f>
        <v>49145</v>
      </c>
      <c r="C9" s="13">
        <f aca="true" t="shared" si="2" ref="C9:J9">+C10+C11</f>
        <v>65152</v>
      </c>
      <c r="D9" s="13">
        <f t="shared" si="2"/>
        <v>58259</v>
      </c>
      <c r="E9" s="13">
        <f t="shared" si="2"/>
        <v>44790</v>
      </c>
      <c r="F9" s="13">
        <f t="shared" si="2"/>
        <v>51061</v>
      </c>
      <c r="G9" s="13">
        <f t="shared" si="2"/>
        <v>66789</v>
      </c>
      <c r="H9" s="13">
        <f t="shared" si="2"/>
        <v>60696</v>
      </c>
      <c r="I9" s="13">
        <f t="shared" si="2"/>
        <v>10668</v>
      </c>
      <c r="J9" s="13">
        <f t="shared" si="2"/>
        <v>21504</v>
      </c>
      <c r="K9" s="11">
        <f>SUM(B9:J9)</f>
        <v>428064</v>
      </c>
    </row>
    <row r="10" spans="1:11" ht="17.25" customHeight="1">
      <c r="A10" s="29" t="s">
        <v>18</v>
      </c>
      <c r="B10" s="13">
        <v>49145</v>
      </c>
      <c r="C10" s="13">
        <v>65152</v>
      </c>
      <c r="D10" s="13">
        <v>58259</v>
      </c>
      <c r="E10" s="13">
        <v>44790</v>
      </c>
      <c r="F10" s="13">
        <v>51061</v>
      </c>
      <c r="G10" s="13">
        <v>66789</v>
      </c>
      <c r="H10" s="13">
        <v>60696</v>
      </c>
      <c r="I10" s="13">
        <v>10668</v>
      </c>
      <c r="J10" s="13">
        <v>21504</v>
      </c>
      <c r="K10" s="11">
        <f>SUM(B10:J10)</f>
        <v>428064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250626</v>
      </c>
      <c r="C12" s="17">
        <f t="shared" si="3"/>
        <v>324669</v>
      </c>
      <c r="D12" s="17">
        <f t="shared" si="3"/>
        <v>327769</v>
      </c>
      <c r="E12" s="17">
        <f t="shared" si="3"/>
        <v>228808</v>
      </c>
      <c r="F12" s="17">
        <f t="shared" si="3"/>
        <v>296173</v>
      </c>
      <c r="G12" s="17">
        <f t="shared" si="3"/>
        <v>509253</v>
      </c>
      <c r="H12" s="17">
        <f t="shared" si="3"/>
        <v>240040</v>
      </c>
      <c r="I12" s="17">
        <f t="shared" si="3"/>
        <v>44805</v>
      </c>
      <c r="J12" s="17">
        <f t="shared" si="3"/>
        <v>131120</v>
      </c>
      <c r="K12" s="11">
        <f aca="true" t="shared" si="4" ref="K12:K27">SUM(B12:J12)</f>
        <v>2353263</v>
      </c>
    </row>
    <row r="13" spans="1:13" ht="17.25" customHeight="1">
      <c r="A13" s="14" t="s">
        <v>20</v>
      </c>
      <c r="B13" s="13">
        <v>124083</v>
      </c>
      <c r="C13" s="13">
        <v>172303</v>
      </c>
      <c r="D13" s="13">
        <v>177737</v>
      </c>
      <c r="E13" s="13">
        <v>120307</v>
      </c>
      <c r="F13" s="13">
        <v>155322</v>
      </c>
      <c r="G13" s="13">
        <v>250146</v>
      </c>
      <c r="H13" s="13">
        <v>116495</v>
      </c>
      <c r="I13" s="13">
        <v>25961</v>
      </c>
      <c r="J13" s="13">
        <v>70867</v>
      </c>
      <c r="K13" s="11">
        <f t="shared" si="4"/>
        <v>1213221</v>
      </c>
      <c r="L13" s="52"/>
      <c r="M13" s="53"/>
    </row>
    <row r="14" spans="1:12" ht="17.25" customHeight="1">
      <c r="A14" s="14" t="s">
        <v>21</v>
      </c>
      <c r="B14" s="13">
        <v>122139</v>
      </c>
      <c r="C14" s="13">
        <v>146231</v>
      </c>
      <c r="D14" s="13">
        <v>144355</v>
      </c>
      <c r="E14" s="13">
        <v>104303</v>
      </c>
      <c r="F14" s="13">
        <v>136655</v>
      </c>
      <c r="G14" s="13">
        <v>252755</v>
      </c>
      <c r="H14" s="13">
        <v>116922</v>
      </c>
      <c r="I14" s="13">
        <v>17725</v>
      </c>
      <c r="J14" s="13">
        <v>58493</v>
      </c>
      <c r="K14" s="11">
        <f t="shared" si="4"/>
        <v>1099578</v>
      </c>
      <c r="L14" s="52"/>
    </row>
    <row r="15" spans="1:11" ht="17.25" customHeight="1">
      <c r="A15" s="14" t="s">
        <v>22</v>
      </c>
      <c r="B15" s="13">
        <v>4404</v>
      </c>
      <c r="C15" s="13">
        <v>6135</v>
      </c>
      <c r="D15" s="13">
        <v>5677</v>
      </c>
      <c r="E15" s="13">
        <v>4198</v>
      </c>
      <c r="F15" s="13">
        <v>4196</v>
      </c>
      <c r="G15" s="13">
        <v>6352</v>
      </c>
      <c r="H15" s="13">
        <v>6623</v>
      </c>
      <c r="I15" s="13">
        <v>1119</v>
      </c>
      <c r="J15" s="13">
        <v>1760</v>
      </c>
      <c r="K15" s="11">
        <f t="shared" si="4"/>
        <v>40464</v>
      </c>
    </row>
    <row r="16" spans="1:11" ht="17.25" customHeight="1">
      <c r="A16" s="15" t="s">
        <v>97</v>
      </c>
      <c r="B16" s="13">
        <f>B17+B18+B19</f>
        <v>35799</v>
      </c>
      <c r="C16" s="13">
        <f aca="true" t="shared" si="5" ref="C16:J16">C17+C18+C19</f>
        <v>44293</v>
      </c>
      <c r="D16" s="13">
        <f t="shared" si="5"/>
        <v>48278</v>
      </c>
      <c r="E16" s="13">
        <f t="shared" si="5"/>
        <v>29559</v>
      </c>
      <c r="F16" s="13">
        <f t="shared" si="5"/>
        <v>41578</v>
      </c>
      <c r="G16" s="13">
        <f t="shared" si="5"/>
        <v>71680</v>
      </c>
      <c r="H16" s="13">
        <f t="shared" si="5"/>
        <v>30563</v>
      </c>
      <c r="I16" s="13">
        <f t="shared" si="5"/>
        <v>7159</v>
      </c>
      <c r="J16" s="13">
        <f t="shared" si="5"/>
        <v>19921</v>
      </c>
      <c r="K16" s="11">
        <f t="shared" si="4"/>
        <v>328830</v>
      </c>
    </row>
    <row r="17" spans="1:11" ht="17.25" customHeight="1">
      <c r="A17" s="14" t="s">
        <v>98</v>
      </c>
      <c r="B17" s="13">
        <v>14665</v>
      </c>
      <c r="C17" s="13">
        <v>19890</v>
      </c>
      <c r="D17" s="13">
        <v>18381</v>
      </c>
      <c r="E17" s="13">
        <v>12928</v>
      </c>
      <c r="F17" s="13">
        <v>19030</v>
      </c>
      <c r="G17" s="13">
        <v>32247</v>
      </c>
      <c r="H17" s="13">
        <v>13923</v>
      </c>
      <c r="I17" s="13">
        <v>3171</v>
      </c>
      <c r="J17" s="13">
        <v>7388</v>
      </c>
      <c r="K17" s="11">
        <f t="shared" si="4"/>
        <v>141623</v>
      </c>
    </row>
    <row r="18" spans="1:11" ht="17.25" customHeight="1">
      <c r="A18" s="14" t="s">
        <v>99</v>
      </c>
      <c r="B18" s="13">
        <v>5025</v>
      </c>
      <c r="C18" s="13">
        <v>4843</v>
      </c>
      <c r="D18" s="13">
        <v>6961</v>
      </c>
      <c r="E18" s="13">
        <v>4446</v>
      </c>
      <c r="F18" s="13">
        <v>7484</v>
      </c>
      <c r="G18" s="13">
        <v>13882</v>
      </c>
      <c r="H18" s="13">
        <v>3623</v>
      </c>
      <c r="I18" s="13">
        <v>887</v>
      </c>
      <c r="J18" s="13">
        <v>3234</v>
      </c>
      <c r="K18" s="11">
        <f t="shared" si="4"/>
        <v>50385</v>
      </c>
    </row>
    <row r="19" spans="1:11" ht="17.25" customHeight="1">
      <c r="A19" s="14" t="s">
        <v>100</v>
      </c>
      <c r="B19" s="13">
        <v>16109</v>
      </c>
      <c r="C19" s="13">
        <v>19560</v>
      </c>
      <c r="D19" s="13">
        <v>22936</v>
      </c>
      <c r="E19" s="13">
        <v>12185</v>
      </c>
      <c r="F19" s="13">
        <v>15064</v>
      </c>
      <c r="G19" s="13">
        <v>25551</v>
      </c>
      <c r="H19" s="13">
        <v>13017</v>
      </c>
      <c r="I19" s="13">
        <v>3101</v>
      </c>
      <c r="J19" s="13">
        <v>9299</v>
      </c>
      <c r="K19" s="11">
        <f t="shared" si="4"/>
        <v>136822</v>
      </c>
    </row>
    <row r="20" spans="1:11" ht="17.25" customHeight="1">
      <c r="A20" s="16" t="s">
        <v>23</v>
      </c>
      <c r="B20" s="11">
        <f>+B21+B22+B23</f>
        <v>185757</v>
      </c>
      <c r="C20" s="11">
        <f aca="true" t="shared" si="6" ref="C20:J20">+C21+C22+C23</f>
        <v>210030</v>
      </c>
      <c r="D20" s="11">
        <f t="shared" si="6"/>
        <v>235981</v>
      </c>
      <c r="E20" s="11">
        <f t="shared" si="6"/>
        <v>151295</v>
      </c>
      <c r="F20" s="11">
        <f t="shared" si="6"/>
        <v>232207</v>
      </c>
      <c r="G20" s="11">
        <f t="shared" si="6"/>
        <v>437660</v>
      </c>
      <c r="H20" s="11">
        <f t="shared" si="6"/>
        <v>152587</v>
      </c>
      <c r="I20" s="11">
        <f t="shared" si="6"/>
        <v>37177</v>
      </c>
      <c r="J20" s="11">
        <f t="shared" si="6"/>
        <v>90641</v>
      </c>
      <c r="K20" s="11">
        <f t="shared" si="4"/>
        <v>1733335</v>
      </c>
    </row>
    <row r="21" spans="1:12" ht="17.25" customHeight="1">
      <c r="A21" s="12" t="s">
        <v>24</v>
      </c>
      <c r="B21" s="13">
        <v>102037</v>
      </c>
      <c r="C21" s="13">
        <v>126501</v>
      </c>
      <c r="D21" s="13">
        <v>143362</v>
      </c>
      <c r="E21" s="13">
        <v>89098</v>
      </c>
      <c r="F21" s="13">
        <v>135862</v>
      </c>
      <c r="G21" s="13">
        <v>235526</v>
      </c>
      <c r="H21" s="13">
        <v>88263</v>
      </c>
      <c r="I21" s="13">
        <v>23780</v>
      </c>
      <c r="J21" s="13">
        <v>54077</v>
      </c>
      <c r="K21" s="11">
        <f t="shared" si="4"/>
        <v>998506</v>
      </c>
      <c r="L21" s="52"/>
    </row>
    <row r="22" spans="1:12" ht="17.25" customHeight="1">
      <c r="A22" s="12" t="s">
        <v>25</v>
      </c>
      <c r="B22" s="13">
        <v>81451</v>
      </c>
      <c r="C22" s="13">
        <v>81055</v>
      </c>
      <c r="D22" s="13">
        <v>89883</v>
      </c>
      <c r="E22" s="13">
        <v>60395</v>
      </c>
      <c r="F22" s="13">
        <v>94357</v>
      </c>
      <c r="G22" s="13">
        <v>198414</v>
      </c>
      <c r="H22" s="13">
        <v>61884</v>
      </c>
      <c r="I22" s="13">
        <v>12847</v>
      </c>
      <c r="J22" s="13">
        <v>35651</v>
      </c>
      <c r="K22" s="11">
        <f t="shared" si="4"/>
        <v>715937</v>
      </c>
      <c r="L22" s="52"/>
    </row>
    <row r="23" spans="1:11" ht="17.25" customHeight="1">
      <c r="A23" s="12" t="s">
        <v>26</v>
      </c>
      <c r="B23" s="13">
        <v>2269</v>
      </c>
      <c r="C23" s="13">
        <v>2474</v>
      </c>
      <c r="D23" s="13">
        <v>2736</v>
      </c>
      <c r="E23" s="13">
        <v>1802</v>
      </c>
      <c r="F23" s="13">
        <v>1988</v>
      </c>
      <c r="G23" s="13">
        <v>3720</v>
      </c>
      <c r="H23" s="13">
        <v>2440</v>
      </c>
      <c r="I23" s="13">
        <v>550</v>
      </c>
      <c r="J23" s="13">
        <v>913</v>
      </c>
      <c r="K23" s="11">
        <f t="shared" si="4"/>
        <v>18892</v>
      </c>
    </row>
    <row r="24" spans="1:11" ht="17.25" customHeight="1">
      <c r="A24" s="16" t="s">
        <v>27</v>
      </c>
      <c r="B24" s="13">
        <v>65997</v>
      </c>
      <c r="C24" s="13">
        <v>99126</v>
      </c>
      <c r="D24" s="13">
        <v>114298</v>
      </c>
      <c r="E24" s="13">
        <v>67850</v>
      </c>
      <c r="F24" s="13">
        <v>80377</v>
      </c>
      <c r="G24" s="13">
        <v>105494</v>
      </c>
      <c r="H24" s="13">
        <v>51650</v>
      </c>
      <c r="I24" s="13">
        <v>20343</v>
      </c>
      <c r="J24" s="13">
        <v>48980</v>
      </c>
      <c r="K24" s="11">
        <f t="shared" si="4"/>
        <v>654115</v>
      </c>
    </row>
    <row r="25" spans="1:12" ht="17.25" customHeight="1">
      <c r="A25" s="12" t="s">
        <v>28</v>
      </c>
      <c r="B25" s="13">
        <v>42238</v>
      </c>
      <c r="C25" s="13">
        <v>63441</v>
      </c>
      <c r="D25" s="13">
        <v>73151</v>
      </c>
      <c r="E25" s="13">
        <v>43424</v>
      </c>
      <c r="F25" s="13">
        <v>51441</v>
      </c>
      <c r="G25" s="13">
        <v>67516</v>
      </c>
      <c r="H25" s="13">
        <v>33056</v>
      </c>
      <c r="I25" s="13">
        <v>13020</v>
      </c>
      <c r="J25" s="13">
        <v>31347</v>
      </c>
      <c r="K25" s="11">
        <f t="shared" si="4"/>
        <v>418634</v>
      </c>
      <c r="L25" s="52"/>
    </row>
    <row r="26" spans="1:12" ht="17.25" customHeight="1">
      <c r="A26" s="12" t="s">
        <v>29</v>
      </c>
      <c r="B26" s="13">
        <v>23759</v>
      </c>
      <c r="C26" s="13">
        <v>35685</v>
      </c>
      <c r="D26" s="13">
        <v>41147</v>
      </c>
      <c r="E26" s="13">
        <v>24426</v>
      </c>
      <c r="F26" s="13">
        <v>28936</v>
      </c>
      <c r="G26" s="13">
        <v>37978</v>
      </c>
      <c r="H26" s="13">
        <v>18594</v>
      </c>
      <c r="I26" s="13">
        <v>7323</v>
      </c>
      <c r="J26" s="13">
        <v>17633</v>
      </c>
      <c r="K26" s="11">
        <f t="shared" si="4"/>
        <v>235481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8886</v>
      </c>
      <c r="I27" s="11">
        <v>0</v>
      </c>
      <c r="J27" s="11">
        <v>0</v>
      </c>
      <c r="K27" s="11">
        <f t="shared" si="4"/>
        <v>8886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7767.67</v>
      </c>
      <c r="I35" s="19">
        <v>0</v>
      </c>
      <c r="J35" s="19">
        <v>0</v>
      </c>
      <c r="K35" s="23">
        <f>SUM(B35:J35)</f>
        <v>7767.67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1533686.36</v>
      </c>
      <c r="C47" s="22">
        <f aca="true" t="shared" si="11" ref="C47:H47">+C48+C57</f>
        <v>2210868.5000000005</v>
      </c>
      <c r="D47" s="22">
        <f t="shared" si="11"/>
        <v>2626421.5799999996</v>
      </c>
      <c r="E47" s="22">
        <f t="shared" si="11"/>
        <v>1493553.65</v>
      </c>
      <c r="F47" s="22">
        <f t="shared" si="11"/>
        <v>1942005.6199999999</v>
      </c>
      <c r="G47" s="22">
        <f t="shared" si="11"/>
        <v>2832193.62</v>
      </c>
      <c r="H47" s="22">
        <f t="shared" si="11"/>
        <v>1496408.3599999999</v>
      </c>
      <c r="I47" s="22">
        <f>+I48+I57</f>
        <v>575260.11</v>
      </c>
      <c r="J47" s="22">
        <f>+J48+J57</f>
        <v>901209.91</v>
      </c>
      <c r="K47" s="22">
        <f>SUM(B47:J47)</f>
        <v>15611607.709999997</v>
      </c>
    </row>
    <row r="48" spans="1:11" ht="17.25" customHeight="1">
      <c r="A48" s="16" t="s">
        <v>115</v>
      </c>
      <c r="B48" s="23">
        <f>SUM(B49:B56)</f>
        <v>1515569.99</v>
      </c>
      <c r="C48" s="23">
        <f aca="true" t="shared" si="12" ref="C48:J48">SUM(C49:C56)</f>
        <v>2187956.7600000002</v>
      </c>
      <c r="D48" s="23">
        <f t="shared" si="12"/>
        <v>2600145.3099999996</v>
      </c>
      <c r="E48" s="23">
        <f t="shared" si="12"/>
        <v>1471750.99</v>
      </c>
      <c r="F48" s="23">
        <f t="shared" si="12"/>
        <v>1919250.93</v>
      </c>
      <c r="G48" s="23">
        <f t="shared" si="12"/>
        <v>2803130.5700000003</v>
      </c>
      <c r="H48" s="23">
        <f t="shared" si="12"/>
        <v>1476957.8499999999</v>
      </c>
      <c r="I48" s="23">
        <f t="shared" si="12"/>
        <v>575260.11</v>
      </c>
      <c r="J48" s="23">
        <f t="shared" si="12"/>
        <v>887519.8200000001</v>
      </c>
      <c r="K48" s="23">
        <f aca="true" t="shared" si="13" ref="K48:K57">SUM(B48:J48)</f>
        <v>15437542.33</v>
      </c>
    </row>
    <row r="49" spans="1:11" ht="17.25" customHeight="1">
      <c r="A49" s="34" t="s">
        <v>46</v>
      </c>
      <c r="B49" s="23">
        <f aca="true" t="shared" si="14" ref="B49:H49">ROUND(B30*B7,2)</f>
        <v>1514297.47</v>
      </c>
      <c r="C49" s="23">
        <f t="shared" si="14"/>
        <v>2180977.16</v>
      </c>
      <c r="D49" s="23">
        <f t="shared" si="14"/>
        <v>2597682.48</v>
      </c>
      <c r="E49" s="23">
        <f t="shared" si="14"/>
        <v>1470697.97</v>
      </c>
      <c r="F49" s="23">
        <f t="shared" si="14"/>
        <v>1917265.97</v>
      </c>
      <c r="G49" s="23">
        <f t="shared" si="14"/>
        <v>2800344.91</v>
      </c>
      <c r="H49" s="23">
        <f t="shared" si="14"/>
        <v>1467979.48</v>
      </c>
      <c r="I49" s="23">
        <f>ROUND(I30*I7,2)</f>
        <v>574194.39</v>
      </c>
      <c r="J49" s="23">
        <f>ROUND(J30*J7,2)</f>
        <v>885302.78</v>
      </c>
      <c r="K49" s="23">
        <f t="shared" si="13"/>
        <v>15408742.61</v>
      </c>
    </row>
    <row r="50" spans="1:11" ht="17.25" customHeight="1">
      <c r="A50" s="34" t="s">
        <v>47</v>
      </c>
      <c r="B50" s="19">
        <v>0</v>
      </c>
      <c r="C50" s="23">
        <f>ROUND(C31*C7,2)</f>
        <v>4847.9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4847.9</v>
      </c>
    </row>
    <row r="51" spans="1:11" ht="17.25" customHeight="1">
      <c r="A51" s="68" t="s">
        <v>108</v>
      </c>
      <c r="B51" s="69">
        <f aca="true" t="shared" si="15" ref="B51:H51">ROUND(B32*B7,2)</f>
        <v>-2819.16</v>
      </c>
      <c r="C51" s="69">
        <f t="shared" si="15"/>
        <v>-3642.02</v>
      </c>
      <c r="D51" s="69">
        <f t="shared" si="15"/>
        <v>-3922.93</v>
      </c>
      <c r="E51" s="69">
        <f t="shared" si="15"/>
        <v>-2392.38</v>
      </c>
      <c r="F51" s="69">
        <f t="shared" si="15"/>
        <v>-3296.56</v>
      </c>
      <c r="G51" s="69">
        <f t="shared" si="15"/>
        <v>-4644.42</v>
      </c>
      <c r="H51" s="69">
        <f t="shared" si="15"/>
        <v>-2504.34</v>
      </c>
      <c r="I51" s="19">
        <v>0</v>
      </c>
      <c r="J51" s="19">
        <v>0</v>
      </c>
      <c r="K51" s="69">
        <f>SUM(B51:J51)</f>
        <v>-23221.81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7767.67</v>
      </c>
      <c r="I53" s="31">
        <f>+I35</f>
        <v>0</v>
      </c>
      <c r="J53" s="31">
        <f>+J35</f>
        <v>0</v>
      </c>
      <c r="K53" s="23">
        <f t="shared" si="13"/>
        <v>7767.67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-215849.58000000002</v>
      </c>
      <c r="C61" s="35">
        <f t="shared" si="16"/>
        <v>-322271.03</v>
      </c>
      <c r="D61" s="35">
        <f t="shared" si="16"/>
        <v>-320121.73000000004</v>
      </c>
      <c r="E61" s="35">
        <f t="shared" si="16"/>
        <v>-391515.21</v>
      </c>
      <c r="F61" s="35">
        <f t="shared" si="16"/>
        <v>-222658.69999999998</v>
      </c>
      <c r="G61" s="35">
        <f t="shared" si="16"/>
        <v>-426430.95</v>
      </c>
      <c r="H61" s="35">
        <f t="shared" si="16"/>
        <v>-270140.27999999997</v>
      </c>
      <c r="I61" s="35">
        <f t="shared" si="16"/>
        <v>-105852.55</v>
      </c>
      <c r="J61" s="35">
        <f t="shared" si="16"/>
        <v>-108999.19</v>
      </c>
      <c r="K61" s="35">
        <f>SUM(B61:J61)</f>
        <v>-2383839.2199999997</v>
      </c>
    </row>
    <row r="62" spans="1:11" ht="18.75" customHeight="1">
      <c r="A62" s="16" t="s">
        <v>77</v>
      </c>
      <c r="B62" s="35">
        <f aca="true" t="shared" si="17" ref="B62:J62">B63+B64+B65+B66+B67+B68</f>
        <v>-280528.9</v>
      </c>
      <c r="C62" s="35">
        <f t="shared" si="17"/>
        <v>-265667.82</v>
      </c>
      <c r="D62" s="35">
        <f t="shared" si="17"/>
        <v>-261815.02000000002</v>
      </c>
      <c r="E62" s="35">
        <f t="shared" si="17"/>
        <v>-340523.06</v>
      </c>
      <c r="F62" s="35">
        <f t="shared" si="17"/>
        <v>-298144.67</v>
      </c>
      <c r="G62" s="35">
        <f t="shared" si="17"/>
        <v>-340734.77</v>
      </c>
      <c r="H62" s="35">
        <f t="shared" si="17"/>
        <v>-230804.8</v>
      </c>
      <c r="I62" s="35">
        <f t="shared" si="17"/>
        <v>-40538.4</v>
      </c>
      <c r="J62" s="35">
        <f t="shared" si="17"/>
        <v>-81715.2</v>
      </c>
      <c r="K62" s="35">
        <f aca="true" t="shared" si="18" ref="K62:K100">SUM(B62:J62)</f>
        <v>-2140472.64</v>
      </c>
    </row>
    <row r="63" spans="1:11" ht="18.75" customHeight="1">
      <c r="A63" s="12" t="s">
        <v>78</v>
      </c>
      <c r="B63" s="35">
        <f>-ROUND(B9*$D$3,2)</f>
        <v>-186751</v>
      </c>
      <c r="C63" s="35">
        <f aca="true" t="shared" si="19" ref="C63:J63">-ROUND(C9*$D$3,2)</f>
        <v>-247577.6</v>
      </c>
      <c r="D63" s="35">
        <f t="shared" si="19"/>
        <v>-221384.2</v>
      </c>
      <c r="E63" s="35">
        <f t="shared" si="19"/>
        <v>-170202</v>
      </c>
      <c r="F63" s="35">
        <f t="shared" si="19"/>
        <v>-194031.8</v>
      </c>
      <c r="G63" s="35">
        <f t="shared" si="19"/>
        <v>-253798.2</v>
      </c>
      <c r="H63" s="35">
        <f t="shared" si="19"/>
        <v>-230644.8</v>
      </c>
      <c r="I63" s="35">
        <f t="shared" si="19"/>
        <v>-40538.4</v>
      </c>
      <c r="J63" s="35">
        <f t="shared" si="19"/>
        <v>-81715.2</v>
      </c>
      <c r="K63" s="35">
        <f t="shared" si="18"/>
        <v>-1626643.2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-900.6</v>
      </c>
      <c r="C65" s="35">
        <v>-197.6</v>
      </c>
      <c r="D65" s="35">
        <v>-699.2</v>
      </c>
      <c r="E65" s="35">
        <v>-1090.6</v>
      </c>
      <c r="F65" s="35">
        <v>-482.6</v>
      </c>
      <c r="G65" s="35">
        <v>-281.2</v>
      </c>
      <c r="H65" s="19">
        <v>0</v>
      </c>
      <c r="I65" s="19">
        <v>0</v>
      </c>
      <c r="J65" s="19">
        <v>0</v>
      </c>
      <c r="K65" s="35">
        <f t="shared" si="18"/>
        <v>-3651.7999999999997</v>
      </c>
    </row>
    <row r="66" spans="1:11" ht="18.75" customHeight="1">
      <c r="A66" s="12" t="s">
        <v>109</v>
      </c>
      <c r="B66" s="35">
        <v>-19440.8</v>
      </c>
      <c r="C66" s="35">
        <v>-8432.2</v>
      </c>
      <c r="D66" s="35">
        <v>-7341.6</v>
      </c>
      <c r="E66" s="35">
        <v>-13832</v>
      </c>
      <c r="F66" s="35">
        <v>-8645</v>
      </c>
      <c r="G66" s="35">
        <v>-8911</v>
      </c>
      <c r="H66" s="19">
        <v>0</v>
      </c>
      <c r="I66" s="19">
        <v>0</v>
      </c>
      <c r="J66" s="19">
        <v>0</v>
      </c>
      <c r="K66" s="35">
        <f t="shared" si="18"/>
        <v>-66602.6</v>
      </c>
    </row>
    <row r="67" spans="1:11" ht="18.75" customHeight="1">
      <c r="A67" s="12" t="s">
        <v>55</v>
      </c>
      <c r="B67" s="47">
        <v>-73391.5</v>
      </c>
      <c r="C67" s="47">
        <v>-9460.42</v>
      </c>
      <c r="D67" s="47">
        <v>-32390.02</v>
      </c>
      <c r="E67" s="47">
        <v>-155398.46</v>
      </c>
      <c r="F67" s="47">
        <v>-94985.27</v>
      </c>
      <c r="G67" s="47">
        <v>-77744.37</v>
      </c>
      <c r="H67" s="47">
        <v>-160</v>
      </c>
      <c r="I67" s="19">
        <v>0</v>
      </c>
      <c r="J67" s="19">
        <v>0</v>
      </c>
      <c r="K67" s="35">
        <f t="shared" si="18"/>
        <v>-443530.04000000004</v>
      </c>
    </row>
    <row r="68" spans="1:11" ht="18.75" customHeight="1">
      <c r="A68" s="12" t="s">
        <v>56</v>
      </c>
      <c r="B68" s="47">
        <v>-45</v>
      </c>
      <c r="C68" s="19">
        <v>0</v>
      </c>
      <c r="D68" s="47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SUM(B70:B98)</f>
        <v>64679.32</v>
      </c>
      <c r="C69" s="35">
        <f aca="true" t="shared" si="20" ref="C69:J69">SUM(C70:C98)</f>
        <v>-56603.21</v>
      </c>
      <c r="D69" s="35">
        <f t="shared" si="20"/>
        <v>-58306.71</v>
      </c>
      <c r="E69" s="35">
        <f t="shared" si="20"/>
        <v>-50992.15</v>
      </c>
      <c r="F69" s="35">
        <f t="shared" si="20"/>
        <v>75485.97</v>
      </c>
      <c r="G69" s="35">
        <f t="shared" si="20"/>
        <v>-85696.18</v>
      </c>
      <c r="H69" s="35">
        <f t="shared" si="20"/>
        <v>-39335.48</v>
      </c>
      <c r="I69" s="35">
        <f t="shared" si="20"/>
        <v>-65314.15</v>
      </c>
      <c r="J69" s="35">
        <f t="shared" si="20"/>
        <v>-27283.989999999998</v>
      </c>
      <c r="K69" s="35">
        <f t="shared" si="18"/>
        <v>-243366.58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-12396.5</v>
      </c>
      <c r="F93" s="19">
        <v>0</v>
      </c>
      <c r="G93" s="19">
        <v>0</v>
      </c>
      <c r="H93" s="19">
        <v>0</v>
      </c>
      <c r="I93" s="48">
        <v>-7248.28</v>
      </c>
      <c r="J93" s="48">
        <v>-16131.66</v>
      </c>
      <c r="K93" s="48">
        <f t="shared" si="18"/>
        <v>-35776.44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53272.07</v>
      </c>
      <c r="C97" s="48">
        <v>-22298.1</v>
      </c>
      <c r="D97" s="48">
        <v>-23537.55</v>
      </c>
      <c r="E97" s="48">
        <v>-15669.06</v>
      </c>
      <c r="F97" s="48">
        <v>63629.56</v>
      </c>
      <c r="G97" s="48">
        <v>-35726.28</v>
      </c>
      <c r="H97" s="48">
        <v>-16066.08</v>
      </c>
      <c r="I97" s="48">
        <v>-3604.56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1317836.78</v>
      </c>
      <c r="C103" s="24">
        <f t="shared" si="21"/>
        <v>1888597.4700000002</v>
      </c>
      <c r="D103" s="24">
        <f t="shared" si="21"/>
        <v>2306299.8499999996</v>
      </c>
      <c r="E103" s="24">
        <f t="shared" si="21"/>
        <v>1102038.44</v>
      </c>
      <c r="F103" s="24">
        <f t="shared" si="21"/>
        <v>1719346.92</v>
      </c>
      <c r="G103" s="24">
        <f t="shared" si="21"/>
        <v>2405762.67</v>
      </c>
      <c r="H103" s="24">
        <f t="shared" si="21"/>
        <v>1226268.0799999998</v>
      </c>
      <c r="I103" s="24">
        <f>+I104+I105</f>
        <v>469407.55999999994</v>
      </c>
      <c r="J103" s="24">
        <f>+J104+J105</f>
        <v>792210.7200000001</v>
      </c>
      <c r="K103" s="48">
        <f>SUM(B103:J103)</f>
        <v>13227768.49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1299720.41</v>
      </c>
      <c r="C104" s="24">
        <f t="shared" si="22"/>
        <v>1865685.7300000002</v>
      </c>
      <c r="D104" s="24">
        <f t="shared" si="22"/>
        <v>2280023.5799999996</v>
      </c>
      <c r="E104" s="24">
        <f t="shared" si="22"/>
        <v>1080235.78</v>
      </c>
      <c r="F104" s="24">
        <f t="shared" si="22"/>
        <v>1696592.23</v>
      </c>
      <c r="G104" s="24">
        <f t="shared" si="22"/>
        <v>2376699.62</v>
      </c>
      <c r="H104" s="24">
        <f t="shared" si="22"/>
        <v>1206817.5699999998</v>
      </c>
      <c r="I104" s="24">
        <f t="shared" si="22"/>
        <v>469407.55999999994</v>
      </c>
      <c r="J104" s="24">
        <f t="shared" si="22"/>
        <v>778520.6300000001</v>
      </c>
      <c r="K104" s="48">
        <f>SUM(B104:J104)</f>
        <v>13053703.110000003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13227768.5</v>
      </c>
      <c r="L111" s="54"/>
    </row>
    <row r="112" spans="1:11" ht="18.75" customHeight="1">
      <c r="A112" s="26" t="s">
        <v>73</v>
      </c>
      <c r="B112" s="27">
        <v>174621.97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174621.97</v>
      </c>
    </row>
    <row r="113" spans="1:11" ht="18.75" customHeight="1">
      <c r="A113" s="26" t="s">
        <v>74</v>
      </c>
      <c r="B113" s="27">
        <v>1143214.81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1143214.81</v>
      </c>
    </row>
    <row r="114" spans="1:11" ht="18.75" customHeight="1">
      <c r="A114" s="26" t="s">
        <v>75</v>
      </c>
      <c r="B114" s="40">
        <v>0</v>
      </c>
      <c r="C114" s="27">
        <f>+C103</f>
        <v>1888597.4700000002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1888597.4700000002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2306299.8499999996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2306299.8499999996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1102038.44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1102038.44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331551.07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331551.07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625968.15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625968.15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85057.06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85057.06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676770.64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676770.64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712751.34</v>
      </c>
      <c r="H121" s="40">
        <v>0</v>
      </c>
      <c r="I121" s="40">
        <v>0</v>
      </c>
      <c r="J121" s="40">
        <v>0</v>
      </c>
      <c r="K121" s="41">
        <f t="shared" si="24"/>
        <v>712751.34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56493.62</v>
      </c>
      <c r="H122" s="40">
        <v>0</v>
      </c>
      <c r="I122" s="40">
        <v>0</v>
      </c>
      <c r="J122" s="40">
        <v>0</v>
      </c>
      <c r="K122" s="41">
        <f t="shared" si="24"/>
        <v>56493.62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377175.97</v>
      </c>
      <c r="H123" s="40">
        <v>0</v>
      </c>
      <c r="I123" s="40">
        <v>0</v>
      </c>
      <c r="J123" s="40">
        <v>0</v>
      </c>
      <c r="K123" s="41">
        <f t="shared" si="24"/>
        <v>377175.97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348348.24</v>
      </c>
      <c r="H124" s="40">
        <v>0</v>
      </c>
      <c r="I124" s="40">
        <v>0</v>
      </c>
      <c r="J124" s="40">
        <v>0</v>
      </c>
      <c r="K124" s="41">
        <f t="shared" si="24"/>
        <v>348348.24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910993.51</v>
      </c>
      <c r="H125" s="40">
        <v>0</v>
      </c>
      <c r="I125" s="40">
        <v>0</v>
      </c>
      <c r="J125" s="40">
        <v>0</v>
      </c>
      <c r="K125" s="41">
        <f t="shared" si="24"/>
        <v>910993.51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448592.12</v>
      </c>
      <c r="I126" s="40">
        <v>0</v>
      </c>
      <c r="J126" s="40">
        <v>0</v>
      </c>
      <c r="K126" s="41">
        <f t="shared" si="24"/>
        <v>448592.12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777675.96</v>
      </c>
      <c r="I127" s="40">
        <v>0</v>
      </c>
      <c r="J127" s="40">
        <v>0</v>
      </c>
      <c r="K127" s="41">
        <f t="shared" si="24"/>
        <v>777675.96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469407.56</v>
      </c>
      <c r="J128" s="40">
        <v>0</v>
      </c>
      <c r="K128" s="41">
        <f t="shared" si="24"/>
        <v>469407.56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792210.72</v>
      </c>
      <c r="K129" s="44">
        <f t="shared" si="24"/>
        <v>792210.72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2016-02-18T11:59:34Z</dcterms:modified>
  <cp:category/>
  <cp:version/>
  <cp:contentType/>
  <cp:contentStatus/>
</cp:coreProperties>
</file>