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<sst xmlns="http://schemas.openxmlformats.org/spreadsheetml/2006/main" count="133" uniqueCount="133">
  <si>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</si>
  <si>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</si>
  <si>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</si>
  <si>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</si>
  <si>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</si>
  <si>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</si>
  <si>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</si>
  <si>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</si>
  <si>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</si>
  <si>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</si>
  <si>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</si>
  <si>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</si>
  <si>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</si>
  <si>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</si>
  <si>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</si>
  <si>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</si>
  <si>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</si>
  <si>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</si>
  <si>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</si>
  <si>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</si>
  <si>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</si>
  <si>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</si>
  <si>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</si>
  <si>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</si>
  <si>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</si>
  <si>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</si>
  <si>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</si>
  <si>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</si>
  <si>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</si>
  <si>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</si>
  <si>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</si>
  <si>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</si>
  <si>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</si>
  <si>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</si>
  <si>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</si>
  <si>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</si>
  <si>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</si>
  <si>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</si>
  <si>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</si>
  <si>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</si>
  <si>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</si>
  <si>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</si>
  <si>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</si>
  <si>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</si>
  <si>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</si>
  <si>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</si>
  <si>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</si>
  <si>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</si>
  <si>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</si>
  <si>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</si>
  <si>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</si>
  <si>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</si>
  <si>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</si>
  <si>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</si>
  <si>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</si>
  <si>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</si>
  <si>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</si>
  <si>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</si>
  <si>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</si>
  <si>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</si>
  <si>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</si>
  <si>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</si>
  <si>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</si>
  <si>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</si>
  <si>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</si>
  <si>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</si>
  <si>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</si>
  <si>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</si>
  <si>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</si>
  <si>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</si>
  <si>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</si>
  <si>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</si>
  <si>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</si>
  <si>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</si>
  <si>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</si>
  <si>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</si>
  <si>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</si>
  <si>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</si>
  <si>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</si>
  <si>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</si>
  <si>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</si>
  <si>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</si>
  <si>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</si>
  <si>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</si>
  <si>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</si>
  <si>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</si>
  <si>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</si>
  <si>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</si>
  <si>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</si>
  <si>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</si>
  <si>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</si>
  <si>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</si>
  <si>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</si>
  <si>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</si>
  <si>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</si>
  <si>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</si>
  <si>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</si>
  <si>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</si>
  <si>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</si>
  <si>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</si>
  <si>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</si>
  <si>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</si>
  <si>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</si>
  <si>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</si>
  <si>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</si>
  <si>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</si>
  <si>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</si>
  <si>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</si>
  <si>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</si>
  <si>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</si>
  <si>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</si>
  <si>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</si>
  <si>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</si>
  <si>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</si>
  <si>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</si>
  <si>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</si>
  <si>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</si>
  <si>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</si>
  <si>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</si>
  <si>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</si>
  <si>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</si>
  <si>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</si>
  <si>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</si>
  <si>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</si>
  <si>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</si>
  <si>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</si>
  <si>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</si>
  <si>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</si>
  <si>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</si>
  <si>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</si>
  <si>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12/02/16 - VENCIMENTO 19/02/16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</si>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</sst>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587948</v>
      </c>
      <c r="C7" s="9">
        <f t="shared" si="0"/>
        <v>744826</v>
      </c>
      <c r="D7" s="9">
        <f t="shared" si="0"/>
        <v>806298</v>
      </c>
      <c r="E7" s="9">
        <f t="shared" si="0"/>
        <v>527877</v>
      </c>
      <c r="F7" s="9">
        <f t="shared" si="0"/>
        <v>705966</v>
      </c>
      <c r="G7" s="9">
        <f t="shared" si="0"/>
        <v>1203081</v>
      </c>
      <c r="H7" s="9">
        <f t="shared" si="0"/>
        <v>540677</v>
      </c>
      <c r="I7" s="9">
        <f t="shared" si="0"/>
        <v>121681</v>
      </c>
      <c r="J7" s="9">
        <f t="shared" si="0"/>
        <v>314539</v>
      </c>
      <c r="K7" s="9">
        <f t="shared" si="0"/>
        <v>5552893</v>
      </c>
      <c r="L7" s="52"/>
    </row>
    <row r="8" spans="1:11" ht="17.25" customHeight="1">
      <c r="A8" s="10" t="s">
        <v>101</v>
      </c>
      <c r="B8" s="11">
        <f>B9+B12+B16</f>
        <v>335768</v>
      </c>
      <c r="C8" s="11">
        <f aca="true" t="shared" si="1" ref="C8:J8">C9+C12+C16</f>
        <v>437583</v>
      </c>
      <c r="D8" s="11">
        <f t="shared" si="1"/>
        <v>446372</v>
      </c>
      <c r="E8" s="11">
        <f t="shared" si="1"/>
        <v>305477</v>
      </c>
      <c r="F8" s="11">
        <f t="shared" si="1"/>
        <v>391445</v>
      </c>
      <c r="G8" s="11">
        <f t="shared" si="1"/>
        <v>656912</v>
      </c>
      <c r="H8" s="11">
        <f t="shared" si="1"/>
        <v>331188</v>
      </c>
      <c r="I8" s="11">
        <f t="shared" si="1"/>
        <v>63012</v>
      </c>
      <c r="J8" s="11">
        <f t="shared" si="1"/>
        <v>174407</v>
      </c>
      <c r="K8" s="11">
        <f>SUM(B8:J8)</f>
        <v>3142164</v>
      </c>
    </row>
    <row r="9" spans="1:11" ht="17.25" customHeight="1">
      <c r="A9" s="15" t="s">
        <v>17</v>
      </c>
      <c r="B9" s="13">
        <f>+B10+B11</f>
        <v>47803</v>
      </c>
      <c r="C9" s="13">
        <f aca="true" t="shared" si="2" ref="C9:J9">+C10+C11</f>
        <v>64392</v>
      </c>
      <c r="D9" s="13">
        <f t="shared" si="2"/>
        <v>57833</v>
      </c>
      <c r="E9" s="13">
        <f t="shared" si="2"/>
        <v>43951</v>
      </c>
      <c r="F9" s="13">
        <f t="shared" si="2"/>
        <v>49526</v>
      </c>
      <c r="G9" s="13">
        <f t="shared" si="2"/>
        <v>65751</v>
      </c>
      <c r="H9" s="13">
        <f t="shared" si="2"/>
        <v>58881</v>
      </c>
      <c r="I9" s="13">
        <f t="shared" si="2"/>
        <v>10744</v>
      </c>
      <c r="J9" s="13">
        <f t="shared" si="2"/>
        <v>20865</v>
      </c>
      <c r="K9" s="11">
        <f>SUM(B9:J9)</f>
        <v>419746</v>
      </c>
    </row>
    <row r="10" spans="1:11" ht="17.25" customHeight="1">
      <c r="A10" s="29" t="s">
        <v>18</v>
      </c>
      <c r="B10" s="13">
        <v>47803</v>
      </c>
      <c r="C10" s="13">
        <v>64392</v>
      </c>
      <c r="D10" s="13">
        <v>57833</v>
      </c>
      <c r="E10" s="13">
        <v>43951</v>
      </c>
      <c r="F10" s="13">
        <v>49526</v>
      </c>
      <c r="G10" s="13">
        <v>65751</v>
      </c>
      <c r="H10" s="13">
        <v>58881</v>
      </c>
      <c r="I10" s="13">
        <v>10744</v>
      </c>
      <c r="J10" s="13">
        <v>20865</v>
      </c>
      <c r="K10" s="11">
        <f>SUM(B10:J10)</f>
        <v>419746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249473</v>
      </c>
      <c r="C12" s="17">
        <f t="shared" si="3"/>
        <v>325659</v>
      </c>
      <c r="D12" s="17">
        <f t="shared" si="3"/>
        <v>335801</v>
      </c>
      <c r="E12" s="17">
        <f t="shared" si="3"/>
        <v>229521</v>
      </c>
      <c r="F12" s="17">
        <f t="shared" si="3"/>
        <v>297502</v>
      </c>
      <c r="G12" s="17">
        <f t="shared" si="3"/>
        <v>514325</v>
      </c>
      <c r="H12" s="17">
        <f t="shared" si="3"/>
        <v>240283</v>
      </c>
      <c r="I12" s="17">
        <f t="shared" si="3"/>
        <v>44803</v>
      </c>
      <c r="J12" s="17">
        <f t="shared" si="3"/>
        <v>132346</v>
      </c>
      <c r="K12" s="11">
        <f aca="true" t="shared" si="4" ref="K12:K27">SUM(B12:J12)</f>
        <v>2369713</v>
      </c>
    </row>
    <row r="13" spans="1:13" ht="17.25" customHeight="1">
      <c r="A13" s="14" t="s">
        <v>20</v>
      </c>
      <c r="B13" s="13">
        <v>124516</v>
      </c>
      <c r="C13" s="13">
        <v>174440</v>
      </c>
      <c r="D13" s="13">
        <v>183743</v>
      </c>
      <c r="E13" s="13">
        <v>121802</v>
      </c>
      <c r="F13" s="13">
        <v>158244</v>
      </c>
      <c r="G13" s="13">
        <v>254299</v>
      </c>
      <c r="H13" s="13">
        <v>118095</v>
      </c>
      <c r="I13" s="13">
        <v>26164</v>
      </c>
      <c r="J13" s="13">
        <v>72545</v>
      </c>
      <c r="K13" s="11">
        <f t="shared" si="4"/>
        <v>1233848</v>
      </c>
      <c r="L13" s="52"/>
      <c r="M13" s="53"/>
    </row>
    <row r="14" spans="1:12" ht="17.25" customHeight="1">
      <c r="A14" s="14" t="s">
        <v>21</v>
      </c>
      <c r="B14" s="13">
        <v>120502</v>
      </c>
      <c r="C14" s="13">
        <v>144769</v>
      </c>
      <c r="D14" s="13">
        <v>146099</v>
      </c>
      <c r="E14" s="13">
        <v>103406</v>
      </c>
      <c r="F14" s="13">
        <v>135000</v>
      </c>
      <c r="G14" s="13">
        <v>253426</v>
      </c>
      <c r="H14" s="13">
        <v>115351</v>
      </c>
      <c r="I14" s="13">
        <v>17415</v>
      </c>
      <c r="J14" s="13">
        <v>57914</v>
      </c>
      <c r="K14" s="11">
        <f t="shared" si="4"/>
        <v>1093882</v>
      </c>
      <c r="L14" s="52"/>
    </row>
    <row r="15" spans="1:11" ht="17.25" customHeight="1">
      <c r="A15" s="14" t="s">
        <v>22</v>
      </c>
      <c r="B15" s="13">
        <v>4455</v>
      </c>
      <c r="C15" s="13">
        <v>6450</v>
      </c>
      <c r="D15" s="13">
        <v>5959</v>
      </c>
      <c r="E15" s="13">
        <v>4313</v>
      </c>
      <c r="F15" s="13">
        <v>4258</v>
      </c>
      <c r="G15" s="13">
        <v>6600</v>
      </c>
      <c r="H15" s="13">
        <v>6837</v>
      </c>
      <c r="I15" s="13">
        <v>1224</v>
      </c>
      <c r="J15" s="13">
        <v>1887</v>
      </c>
      <c r="K15" s="11">
        <f t="shared" si="4"/>
        <v>41983</v>
      </c>
    </row>
    <row r="16" spans="1:11" ht="17.25" customHeight="1">
      <c r="A16" s="15" t="s">
        <v>97</v>
      </c>
      <c r="B16" s="13">
        <f>B17+B18+B19</f>
        <v>38492</v>
      </c>
      <c r="C16" s="13">
        <f aca="true" t="shared" si="5" ref="C16:J16">C17+C18+C19</f>
        <v>47532</v>
      </c>
      <c r="D16" s="13">
        <f t="shared" si="5"/>
        <v>52738</v>
      </c>
      <c r="E16" s="13">
        <f t="shared" si="5"/>
        <v>32005</v>
      </c>
      <c r="F16" s="13">
        <f t="shared" si="5"/>
        <v>44417</v>
      </c>
      <c r="G16" s="13">
        <f t="shared" si="5"/>
        <v>76836</v>
      </c>
      <c r="H16" s="13">
        <f t="shared" si="5"/>
        <v>32024</v>
      </c>
      <c r="I16" s="13">
        <f t="shared" si="5"/>
        <v>7465</v>
      </c>
      <c r="J16" s="13">
        <f t="shared" si="5"/>
        <v>21196</v>
      </c>
      <c r="K16" s="11">
        <f t="shared" si="4"/>
        <v>352705</v>
      </c>
    </row>
    <row r="17" spans="1:11" ht="17.25" customHeight="1">
      <c r="A17" s="14" t="s">
        <v>98</v>
      </c>
      <c r="B17" s="13">
        <v>15120</v>
      </c>
      <c r="C17" s="13">
        <v>20033</v>
      </c>
      <c r="D17" s="13">
        <v>19390</v>
      </c>
      <c r="E17" s="13">
        <v>13456</v>
      </c>
      <c r="F17" s="13">
        <v>19354</v>
      </c>
      <c r="G17" s="13">
        <v>33491</v>
      </c>
      <c r="H17" s="13">
        <v>14007</v>
      </c>
      <c r="I17" s="13">
        <v>3291</v>
      </c>
      <c r="J17" s="13">
        <v>7406</v>
      </c>
      <c r="K17" s="11">
        <f t="shared" si="4"/>
        <v>145548</v>
      </c>
    </row>
    <row r="18" spans="1:11" ht="17.25" customHeight="1">
      <c r="A18" s="14" t="s">
        <v>99</v>
      </c>
      <c r="B18" s="13">
        <v>5060</v>
      </c>
      <c r="C18" s="13">
        <v>4905</v>
      </c>
      <c r="D18" s="13">
        <v>7107</v>
      </c>
      <c r="E18" s="13">
        <v>4506</v>
      </c>
      <c r="F18" s="13">
        <v>7539</v>
      </c>
      <c r="G18" s="13">
        <v>14003</v>
      </c>
      <c r="H18" s="13">
        <v>3642</v>
      </c>
      <c r="I18" s="13">
        <v>863</v>
      </c>
      <c r="J18" s="13">
        <v>3135</v>
      </c>
      <c r="K18" s="11">
        <f t="shared" si="4"/>
        <v>50760</v>
      </c>
    </row>
    <row r="19" spans="1:11" ht="17.25" customHeight="1">
      <c r="A19" s="14" t="s">
        <v>100</v>
      </c>
      <c r="B19" s="13">
        <v>18312</v>
      </c>
      <c r="C19" s="13">
        <v>22594</v>
      </c>
      <c r="D19" s="13">
        <v>26241</v>
      </c>
      <c r="E19" s="13">
        <v>14043</v>
      </c>
      <c r="F19" s="13">
        <v>17524</v>
      </c>
      <c r="G19" s="13">
        <v>29342</v>
      </c>
      <c r="H19" s="13">
        <v>14375</v>
      </c>
      <c r="I19" s="13">
        <v>3311</v>
      </c>
      <c r="J19" s="13">
        <v>10655</v>
      </c>
      <c r="K19" s="11">
        <f t="shared" si="4"/>
        <v>156397</v>
      </c>
    </row>
    <row r="20" spans="1:11" ht="17.25" customHeight="1">
      <c r="A20" s="16" t="s">
        <v>23</v>
      </c>
      <c r="B20" s="11">
        <f>+B21+B22+B23</f>
        <v>186719</v>
      </c>
      <c r="C20" s="11">
        <f aca="true" t="shared" si="6" ref="C20:J20">+C21+C22+C23</f>
        <v>208757</v>
      </c>
      <c r="D20" s="11">
        <f t="shared" si="6"/>
        <v>243424</v>
      </c>
      <c r="E20" s="11">
        <f t="shared" si="6"/>
        <v>152436</v>
      </c>
      <c r="F20" s="11">
        <f t="shared" si="6"/>
        <v>234625</v>
      </c>
      <c r="G20" s="11">
        <f t="shared" si="6"/>
        <v>440442</v>
      </c>
      <c r="H20" s="11">
        <f t="shared" si="6"/>
        <v>152226</v>
      </c>
      <c r="I20" s="11">
        <f t="shared" si="6"/>
        <v>37671</v>
      </c>
      <c r="J20" s="11">
        <f t="shared" si="6"/>
        <v>91043</v>
      </c>
      <c r="K20" s="11">
        <f t="shared" si="4"/>
        <v>1747343</v>
      </c>
    </row>
    <row r="21" spans="1:12" ht="17.25" customHeight="1">
      <c r="A21" s="12" t="s">
        <v>24</v>
      </c>
      <c r="B21" s="13">
        <v>103479</v>
      </c>
      <c r="C21" s="13">
        <v>127344</v>
      </c>
      <c r="D21" s="13">
        <v>149115</v>
      </c>
      <c r="E21" s="13">
        <v>90930</v>
      </c>
      <c r="F21" s="13">
        <v>138836</v>
      </c>
      <c r="G21" s="13">
        <v>238610</v>
      </c>
      <c r="H21" s="13">
        <v>88037</v>
      </c>
      <c r="I21" s="13">
        <v>24185</v>
      </c>
      <c r="J21" s="13">
        <v>54784</v>
      </c>
      <c r="K21" s="11">
        <f t="shared" si="4"/>
        <v>1015320</v>
      </c>
      <c r="L21" s="52"/>
    </row>
    <row r="22" spans="1:12" ht="17.25" customHeight="1">
      <c r="A22" s="12" t="s">
        <v>25</v>
      </c>
      <c r="B22" s="13">
        <v>80908</v>
      </c>
      <c r="C22" s="13">
        <v>78780</v>
      </c>
      <c r="D22" s="13">
        <v>91503</v>
      </c>
      <c r="E22" s="13">
        <v>59568</v>
      </c>
      <c r="F22" s="13">
        <v>93708</v>
      </c>
      <c r="G22" s="13">
        <v>198087</v>
      </c>
      <c r="H22" s="13">
        <v>61689</v>
      </c>
      <c r="I22" s="13">
        <v>12962</v>
      </c>
      <c r="J22" s="13">
        <v>35286</v>
      </c>
      <c r="K22" s="11">
        <f t="shared" si="4"/>
        <v>712491</v>
      </c>
      <c r="L22" s="52"/>
    </row>
    <row r="23" spans="1:11" ht="17.25" customHeight="1">
      <c r="A23" s="12" t="s">
        <v>26</v>
      </c>
      <c r="B23" s="13">
        <v>2332</v>
      </c>
      <c r="C23" s="13">
        <v>2633</v>
      </c>
      <c r="D23" s="13">
        <v>2806</v>
      </c>
      <c r="E23" s="13">
        <v>1938</v>
      </c>
      <c r="F23" s="13">
        <v>2081</v>
      </c>
      <c r="G23" s="13">
        <v>3745</v>
      </c>
      <c r="H23" s="13">
        <v>2500</v>
      </c>
      <c r="I23" s="13">
        <v>524</v>
      </c>
      <c r="J23" s="13">
        <v>973</v>
      </c>
      <c r="K23" s="11">
        <f t="shared" si="4"/>
        <v>19532</v>
      </c>
    </row>
    <row r="24" spans="1:11" ht="17.25" customHeight="1">
      <c r="A24" s="16" t="s">
        <v>27</v>
      </c>
      <c r="B24" s="13">
        <v>65461</v>
      </c>
      <c r="C24" s="13">
        <v>98486</v>
      </c>
      <c r="D24" s="13">
        <v>116502</v>
      </c>
      <c r="E24" s="13">
        <v>69964</v>
      </c>
      <c r="F24" s="13">
        <v>79896</v>
      </c>
      <c r="G24" s="13">
        <v>105727</v>
      </c>
      <c r="H24" s="13">
        <v>50916</v>
      </c>
      <c r="I24" s="13">
        <v>20998</v>
      </c>
      <c r="J24" s="13">
        <v>49089</v>
      </c>
      <c r="K24" s="11">
        <f t="shared" si="4"/>
        <v>657039</v>
      </c>
    </row>
    <row r="25" spans="1:12" ht="17.25" customHeight="1">
      <c r="A25" s="12" t="s">
        <v>28</v>
      </c>
      <c r="B25" s="13">
        <v>41895</v>
      </c>
      <c r="C25" s="13">
        <v>63031</v>
      </c>
      <c r="D25" s="13">
        <v>74561</v>
      </c>
      <c r="E25" s="13">
        <v>44777</v>
      </c>
      <c r="F25" s="13">
        <v>51133</v>
      </c>
      <c r="G25" s="13">
        <v>67665</v>
      </c>
      <c r="H25" s="13">
        <v>32586</v>
      </c>
      <c r="I25" s="13">
        <v>13439</v>
      </c>
      <c r="J25" s="13">
        <v>31417</v>
      </c>
      <c r="K25" s="11">
        <f t="shared" si="4"/>
        <v>420504</v>
      </c>
      <c r="L25" s="52"/>
    </row>
    <row r="26" spans="1:12" ht="17.25" customHeight="1">
      <c r="A26" s="12" t="s">
        <v>29</v>
      </c>
      <c r="B26" s="13">
        <v>23566</v>
      </c>
      <c r="C26" s="13">
        <v>35455</v>
      </c>
      <c r="D26" s="13">
        <v>41941</v>
      </c>
      <c r="E26" s="13">
        <v>25187</v>
      </c>
      <c r="F26" s="13">
        <v>28763</v>
      </c>
      <c r="G26" s="13">
        <v>38062</v>
      </c>
      <c r="H26" s="13">
        <v>18330</v>
      </c>
      <c r="I26" s="13">
        <v>7559</v>
      </c>
      <c r="J26" s="13">
        <v>17672</v>
      </c>
      <c r="K26" s="11">
        <f t="shared" si="4"/>
        <v>236535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6347</v>
      </c>
      <c r="I27" s="11">
        <v>0</v>
      </c>
      <c r="J27" s="11">
        <v>0</v>
      </c>
      <c r="K27" s="11">
        <f t="shared" si="4"/>
        <v>6347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14613.83</v>
      </c>
      <c r="I35" s="19">
        <v>0</v>
      </c>
      <c r="J35" s="19">
        <v>0</v>
      </c>
      <c r="K35" s="23">
        <f>SUM(B35:J35)</f>
        <v>14613.83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1535292.2300000002</v>
      </c>
      <c r="C47" s="22">
        <f aca="true" t="shared" si="11" ref="C47:H47">+C48+C57</f>
        <v>2215436.7900000005</v>
      </c>
      <c r="D47" s="22">
        <f t="shared" si="11"/>
        <v>2698202.5899999994</v>
      </c>
      <c r="E47" s="22">
        <f t="shared" si="11"/>
        <v>1509226.21</v>
      </c>
      <c r="F47" s="22">
        <f t="shared" si="11"/>
        <v>1954476.23</v>
      </c>
      <c r="G47" s="22">
        <f t="shared" si="11"/>
        <v>2860846.08</v>
      </c>
      <c r="H47" s="22">
        <f t="shared" si="11"/>
        <v>1493173.73</v>
      </c>
      <c r="I47" s="22">
        <f>+I48+I57</f>
        <v>582567.0499999999</v>
      </c>
      <c r="J47" s="22">
        <f>+J48+J57</f>
        <v>907939.73</v>
      </c>
      <c r="K47" s="22">
        <f>SUM(B47:J47)</f>
        <v>15757160.64</v>
      </c>
    </row>
    <row r="48" spans="1:11" ht="17.25" customHeight="1">
      <c r="A48" s="16" t="s">
        <v>115</v>
      </c>
      <c r="B48" s="23">
        <f>SUM(B49:B56)</f>
        <v>1517175.86</v>
      </c>
      <c r="C48" s="23">
        <f aca="true" t="shared" si="12" ref="C48:J48">SUM(C49:C56)</f>
        <v>2192525.0500000003</v>
      </c>
      <c r="D48" s="23">
        <f t="shared" si="12"/>
        <v>2671926.3199999994</v>
      </c>
      <c r="E48" s="23">
        <f t="shared" si="12"/>
        <v>1487423.55</v>
      </c>
      <c r="F48" s="23">
        <f t="shared" si="12"/>
        <v>1931721.54</v>
      </c>
      <c r="G48" s="23">
        <f t="shared" si="12"/>
        <v>2831783.0300000003</v>
      </c>
      <c r="H48" s="23">
        <f t="shared" si="12"/>
        <v>1473723.22</v>
      </c>
      <c r="I48" s="23">
        <f t="shared" si="12"/>
        <v>582567.0499999999</v>
      </c>
      <c r="J48" s="23">
        <f t="shared" si="12"/>
        <v>894249.64</v>
      </c>
      <c r="K48" s="23">
        <f aca="true" t="shared" si="13" ref="K48:K57">SUM(B48:J48)</f>
        <v>15583095.260000004</v>
      </c>
    </row>
    <row r="49" spans="1:11" ht="17.25" customHeight="1">
      <c r="A49" s="34" t="s">
        <v>46</v>
      </c>
      <c r="B49" s="23">
        <f aca="true" t="shared" si="14" ref="B49:H49">ROUND(B30*B7,2)</f>
        <v>1515906.33</v>
      </c>
      <c r="C49" s="23">
        <f t="shared" si="14"/>
        <v>2185542.93</v>
      </c>
      <c r="D49" s="23">
        <f t="shared" si="14"/>
        <v>2669572.05</v>
      </c>
      <c r="E49" s="23">
        <f t="shared" si="14"/>
        <v>1486396.06</v>
      </c>
      <c r="F49" s="23">
        <f t="shared" si="14"/>
        <v>1929758.06</v>
      </c>
      <c r="G49" s="23">
        <f t="shared" si="14"/>
        <v>2829044.97</v>
      </c>
      <c r="H49" s="23">
        <f t="shared" si="14"/>
        <v>1457881.46</v>
      </c>
      <c r="I49" s="23">
        <f>ROUND(I30*I7,2)</f>
        <v>581501.33</v>
      </c>
      <c r="J49" s="23">
        <f>ROUND(J30*J7,2)</f>
        <v>892032.6</v>
      </c>
      <c r="K49" s="23">
        <f t="shared" si="13"/>
        <v>15547635.790000003</v>
      </c>
    </row>
    <row r="50" spans="1:11" ht="17.25" customHeight="1">
      <c r="A50" s="34" t="s">
        <v>47</v>
      </c>
      <c r="B50" s="19">
        <v>0</v>
      </c>
      <c r="C50" s="23">
        <f>ROUND(C31*C7,2)</f>
        <v>4858.05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4858.05</v>
      </c>
    </row>
    <row r="51" spans="1:11" ht="17.25" customHeight="1">
      <c r="A51" s="68" t="s">
        <v>108</v>
      </c>
      <c r="B51" s="69">
        <f aca="true" t="shared" si="15" ref="B51:H51">ROUND(B32*B7,2)</f>
        <v>-2822.15</v>
      </c>
      <c r="C51" s="69">
        <f t="shared" si="15"/>
        <v>-3649.65</v>
      </c>
      <c r="D51" s="69">
        <f t="shared" si="15"/>
        <v>-4031.49</v>
      </c>
      <c r="E51" s="69">
        <f t="shared" si="15"/>
        <v>-2417.91</v>
      </c>
      <c r="F51" s="69">
        <f t="shared" si="15"/>
        <v>-3318.04</v>
      </c>
      <c r="G51" s="69">
        <f t="shared" si="15"/>
        <v>-4692.02</v>
      </c>
      <c r="H51" s="69">
        <f t="shared" si="15"/>
        <v>-2487.11</v>
      </c>
      <c r="I51" s="19">
        <v>0</v>
      </c>
      <c r="J51" s="19">
        <v>0</v>
      </c>
      <c r="K51" s="69">
        <f>SUM(B51:J51)</f>
        <v>-23418.370000000003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14613.83</v>
      </c>
      <c r="I53" s="31">
        <f>+I35</f>
        <v>0</v>
      </c>
      <c r="J53" s="31">
        <f>+J35</f>
        <v>0</v>
      </c>
      <c r="K53" s="23">
        <f t="shared" si="13"/>
        <v>14613.83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-221846.98999999996</v>
      </c>
      <c r="C61" s="35">
        <f t="shared" si="16"/>
        <v>-322461.80000000005</v>
      </c>
      <c r="D61" s="35">
        <f t="shared" si="16"/>
        <v>-382037.01</v>
      </c>
      <c r="E61" s="35">
        <f t="shared" si="16"/>
        <v>-398214.51</v>
      </c>
      <c r="F61" s="35">
        <f t="shared" si="16"/>
        <v>-244596.57</v>
      </c>
      <c r="G61" s="35">
        <f t="shared" si="16"/>
        <v>-433011.62</v>
      </c>
      <c r="H61" s="35">
        <f t="shared" si="16"/>
        <v>-292628.7</v>
      </c>
      <c r="I61" s="35">
        <f t="shared" si="16"/>
        <v>-125328.25999999998</v>
      </c>
      <c r="J61" s="35">
        <f t="shared" si="16"/>
        <v>-107641.45</v>
      </c>
      <c r="K61" s="35">
        <f>SUM(B61:J61)</f>
        <v>-2527766.91</v>
      </c>
    </row>
    <row r="62" spans="1:11" ht="18.75" customHeight="1">
      <c r="A62" s="16" t="s">
        <v>77</v>
      </c>
      <c r="B62" s="35">
        <f aca="true" t="shared" si="17" ref="B62:J62">B63+B64+B65+B66+B67+B68</f>
        <v>-273768.20999999996</v>
      </c>
      <c r="C62" s="35">
        <f t="shared" si="17"/>
        <v>-260360.90000000002</v>
      </c>
      <c r="D62" s="35">
        <f t="shared" si="17"/>
        <v>-255538.62</v>
      </c>
      <c r="E62" s="35">
        <f t="shared" si="17"/>
        <v>-335988.87</v>
      </c>
      <c r="F62" s="35">
        <f t="shared" si="17"/>
        <v>-281131.69</v>
      </c>
      <c r="G62" s="35">
        <f t="shared" si="17"/>
        <v>-332609.29</v>
      </c>
      <c r="H62" s="35">
        <f t="shared" si="17"/>
        <v>-223923.4</v>
      </c>
      <c r="I62" s="35">
        <f t="shared" si="17"/>
        <v>-40827.2</v>
      </c>
      <c r="J62" s="35">
        <f t="shared" si="17"/>
        <v>-79287</v>
      </c>
      <c r="K62" s="35">
        <f aca="true" t="shared" si="18" ref="K62:K100">SUM(B62:J62)</f>
        <v>-2083435.18</v>
      </c>
    </row>
    <row r="63" spans="1:11" ht="18.75" customHeight="1">
      <c r="A63" s="12" t="s">
        <v>78</v>
      </c>
      <c r="B63" s="35">
        <f>-ROUND(B9*$D$3,2)</f>
        <v>-181651.4</v>
      </c>
      <c r="C63" s="35">
        <f aca="true" t="shared" si="19" ref="C63:J63">-ROUND(C9*$D$3,2)</f>
        <v>-244689.6</v>
      </c>
      <c r="D63" s="35">
        <f t="shared" si="19"/>
        <v>-219765.4</v>
      </c>
      <c r="E63" s="35">
        <f t="shared" si="19"/>
        <v>-167013.8</v>
      </c>
      <c r="F63" s="35">
        <f t="shared" si="19"/>
        <v>-188198.8</v>
      </c>
      <c r="G63" s="35">
        <f t="shared" si="19"/>
        <v>-249853.8</v>
      </c>
      <c r="H63" s="35">
        <f t="shared" si="19"/>
        <v>-223747.8</v>
      </c>
      <c r="I63" s="35">
        <f t="shared" si="19"/>
        <v>-40827.2</v>
      </c>
      <c r="J63" s="35">
        <f t="shared" si="19"/>
        <v>-79287</v>
      </c>
      <c r="K63" s="35">
        <f t="shared" si="18"/>
        <v>-1595034.8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-836</v>
      </c>
      <c r="C65" s="35">
        <v>-182.4</v>
      </c>
      <c r="D65" s="35">
        <v>-501.6</v>
      </c>
      <c r="E65" s="35">
        <v>-953.8</v>
      </c>
      <c r="F65" s="35">
        <v>-429.4</v>
      </c>
      <c r="G65" s="35">
        <v>-300.2</v>
      </c>
      <c r="H65" s="19">
        <v>0</v>
      </c>
      <c r="I65" s="19">
        <v>0</v>
      </c>
      <c r="J65" s="19">
        <v>0</v>
      </c>
      <c r="K65" s="35">
        <f t="shared" si="18"/>
        <v>-3203.4</v>
      </c>
    </row>
    <row r="66" spans="1:11" ht="18.75" customHeight="1">
      <c r="A66" s="12" t="s">
        <v>109</v>
      </c>
      <c r="B66" s="35">
        <v>-15561</v>
      </c>
      <c r="C66" s="35">
        <v>-7539.2</v>
      </c>
      <c r="D66" s="35">
        <v>-6775.4</v>
      </c>
      <c r="E66" s="35">
        <v>-13186</v>
      </c>
      <c r="F66" s="35">
        <v>-6650</v>
      </c>
      <c r="G66" s="35">
        <v>-5293.4</v>
      </c>
      <c r="H66" s="35">
        <v>-45.6</v>
      </c>
      <c r="I66" s="19">
        <v>0</v>
      </c>
      <c r="J66" s="19">
        <v>0</v>
      </c>
      <c r="K66" s="35">
        <f t="shared" si="18"/>
        <v>-55050.6</v>
      </c>
    </row>
    <row r="67" spans="1:11" ht="18.75" customHeight="1">
      <c r="A67" s="12" t="s">
        <v>55</v>
      </c>
      <c r="B67" s="47">
        <v>-75719.81</v>
      </c>
      <c r="C67" s="47">
        <v>-7949.7</v>
      </c>
      <c r="D67" s="47">
        <v>-28496.22</v>
      </c>
      <c r="E67" s="47">
        <v>-154745.27</v>
      </c>
      <c r="F67" s="47">
        <v>-85853.49</v>
      </c>
      <c r="G67" s="47">
        <v>-77161.89</v>
      </c>
      <c r="H67" s="35">
        <v>-130</v>
      </c>
      <c r="I67" s="19">
        <v>0</v>
      </c>
      <c r="J67" s="19">
        <v>0</v>
      </c>
      <c r="K67" s="35">
        <f t="shared" si="18"/>
        <v>-430056.38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-90</v>
      </c>
    </row>
    <row r="69" spans="1:11" ht="18.75" customHeight="1">
      <c r="A69" s="12" t="s">
        <v>82</v>
      </c>
      <c r="B69" s="35">
        <f>SUM(B70:B98)</f>
        <v>51921.22</v>
      </c>
      <c r="C69" s="35">
        <f aca="true" t="shared" si="20" ref="C69:J69">SUM(C70:C98)</f>
        <v>-62100.9</v>
      </c>
      <c r="D69" s="35">
        <f t="shared" si="20"/>
        <v>-126498.38999999998</v>
      </c>
      <c r="E69" s="35">
        <f t="shared" si="20"/>
        <v>-62225.64</v>
      </c>
      <c r="F69" s="35">
        <f t="shared" si="20"/>
        <v>36535.119999999995</v>
      </c>
      <c r="G69" s="35">
        <f t="shared" si="20"/>
        <v>-100402.33</v>
      </c>
      <c r="H69" s="35">
        <f t="shared" si="20"/>
        <v>-68705.3</v>
      </c>
      <c r="I69" s="35">
        <f t="shared" si="20"/>
        <v>-84501.05999999998</v>
      </c>
      <c r="J69" s="35">
        <f t="shared" si="20"/>
        <v>-28354.45</v>
      </c>
      <c r="K69" s="35">
        <f t="shared" si="18"/>
        <v>-444331.73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35">
        <v>-12670.11</v>
      </c>
      <c r="C76" s="35">
        <v>-5451.01</v>
      </c>
      <c r="D76" s="35">
        <v>-67540.29</v>
      </c>
      <c r="E76" s="35">
        <v>-10936.16</v>
      </c>
      <c r="F76" s="35">
        <v>-39780</v>
      </c>
      <c r="G76" s="35">
        <v>-14340</v>
      </c>
      <c r="H76" s="35">
        <v>-29406</v>
      </c>
      <c r="I76" s="35">
        <v>-19048.98</v>
      </c>
      <c r="J76" s="35">
        <v>-950</v>
      </c>
      <c r="K76" s="35">
        <f t="shared" si="18"/>
        <v>-200122.55000000002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35">
        <v>-500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5">
        <f t="shared" si="18"/>
        <v>-500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-12526.58</v>
      </c>
      <c r="F93" s="19">
        <v>0</v>
      </c>
      <c r="G93" s="19">
        <v>0</v>
      </c>
      <c r="H93" s="19">
        <v>0</v>
      </c>
      <c r="I93" s="48">
        <v>-7340.34</v>
      </c>
      <c r="J93" s="48">
        <v>-16252.12</v>
      </c>
      <c r="K93" s="48">
        <f t="shared" si="18"/>
        <v>-36119.04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131</v>
      </c>
      <c r="B97" s="48">
        <v>53684.08</v>
      </c>
      <c r="C97" s="48">
        <v>-22344.78</v>
      </c>
      <c r="D97" s="48">
        <v>-24188.94</v>
      </c>
      <c r="E97" s="48">
        <v>-15836.31</v>
      </c>
      <c r="F97" s="48">
        <v>64458.71</v>
      </c>
      <c r="G97" s="48">
        <v>-36092.43</v>
      </c>
      <c r="H97" s="48">
        <v>-16029.9</v>
      </c>
      <c r="I97" s="48">
        <v>-3650.43</v>
      </c>
      <c r="J97" s="19"/>
      <c r="K97" s="31">
        <f>ROUND(SUM(B97:J97),2)</f>
        <v>0</v>
      </c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/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1313445.2400000002</v>
      </c>
      <c r="C103" s="24">
        <f t="shared" si="21"/>
        <v>1892974.9900000005</v>
      </c>
      <c r="D103" s="24">
        <f t="shared" si="21"/>
        <v>2316165.579999999</v>
      </c>
      <c r="E103" s="24">
        <f t="shared" si="21"/>
        <v>1111011.7000000002</v>
      </c>
      <c r="F103" s="24">
        <f t="shared" si="21"/>
        <v>1709879.6600000001</v>
      </c>
      <c r="G103" s="24">
        <f t="shared" si="21"/>
        <v>2427834.46</v>
      </c>
      <c r="H103" s="24">
        <f t="shared" si="21"/>
        <v>1200545.03</v>
      </c>
      <c r="I103" s="24">
        <f>+I104+I105</f>
        <v>457238.79</v>
      </c>
      <c r="J103" s="24">
        <f>+J104+J105</f>
        <v>800298.28</v>
      </c>
      <c r="K103" s="48">
        <f>SUM(B103:J103)</f>
        <v>13229393.729999997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1295328.87</v>
      </c>
      <c r="C104" s="24">
        <f t="shared" si="22"/>
        <v>1870063.2500000005</v>
      </c>
      <c r="D104" s="24">
        <f t="shared" si="22"/>
        <v>2289889.309999999</v>
      </c>
      <c r="E104" s="24">
        <f t="shared" si="22"/>
        <v>1089209.0400000003</v>
      </c>
      <c r="F104" s="24">
        <f t="shared" si="22"/>
        <v>1687124.9700000002</v>
      </c>
      <c r="G104" s="24">
        <f t="shared" si="22"/>
        <v>2398771.41</v>
      </c>
      <c r="H104" s="24">
        <f t="shared" si="22"/>
        <v>1181094.52</v>
      </c>
      <c r="I104" s="24">
        <f t="shared" si="22"/>
        <v>457238.79</v>
      </c>
      <c r="J104" s="24">
        <f t="shared" si="22"/>
        <v>786608.1900000001</v>
      </c>
      <c r="K104" s="48">
        <f>SUM(B104:J104)</f>
        <v>13055328.349999998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13229393.739999998</v>
      </c>
      <c r="L111" s="54"/>
    </row>
    <row r="112" spans="1:11" ht="18.75" customHeight="1">
      <c r="A112" s="26" t="s">
        <v>73</v>
      </c>
      <c r="B112" s="27">
        <v>170283.19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170283.19</v>
      </c>
    </row>
    <row r="113" spans="1:11" ht="18.75" customHeight="1">
      <c r="A113" s="26" t="s">
        <v>74</v>
      </c>
      <c r="B113" s="27">
        <v>1143162.05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1143162.05</v>
      </c>
    </row>
    <row r="114" spans="1:11" ht="18.75" customHeight="1">
      <c r="A114" s="26" t="s">
        <v>75</v>
      </c>
      <c r="B114" s="40">
        <v>0</v>
      </c>
      <c r="C114" s="27">
        <f>+C103</f>
        <v>1892974.9900000005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1892974.9900000005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2316165.579999999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2316165.579999999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1111011.7000000002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1111011.7000000002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326346.8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326346.8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606665.94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606665.94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86832.81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86832.81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690034.11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690034.11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724366.18</v>
      </c>
      <c r="H121" s="40">
        <v>0</v>
      </c>
      <c r="I121" s="40">
        <v>0</v>
      </c>
      <c r="J121" s="40">
        <v>0</v>
      </c>
      <c r="K121" s="41">
        <f t="shared" si="24"/>
        <v>724366.18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56932.15</v>
      </c>
      <c r="H122" s="40">
        <v>0</v>
      </c>
      <c r="I122" s="40">
        <v>0</v>
      </c>
      <c r="J122" s="40">
        <v>0</v>
      </c>
      <c r="K122" s="41">
        <f t="shared" si="24"/>
        <v>56932.15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382241.63</v>
      </c>
      <c r="H123" s="40">
        <v>0</v>
      </c>
      <c r="I123" s="40">
        <v>0</v>
      </c>
      <c r="J123" s="40">
        <v>0</v>
      </c>
      <c r="K123" s="41">
        <f t="shared" si="24"/>
        <v>382241.63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346520.03</v>
      </c>
      <c r="H124" s="40">
        <v>0</v>
      </c>
      <c r="I124" s="40">
        <v>0</v>
      </c>
      <c r="J124" s="40">
        <v>0</v>
      </c>
      <c r="K124" s="41">
        <f t="shared" si="24"/>
        <v>346520.03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917774.48</v>
      </c>
      <c r="H125" s="40">
        <v>0</v>
      </c>
      <c r="I125" s="40">
        <v>0</v>
      </c>
      <c r="J125" s="40">
        <v>0</v>
      </c>
      <c r="K125" s="41">
        <f t="shared" si="24"/>
        <v>917774.48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438476.54</v>
      </c>
      <c r="I126" s="40">
        <v>0</v>
      </c>
      <c r="J126" s="40">
        <v>0</v>
      </c>
      <c r="K126" s="41">
        <f t="shared" si="24"/>
        <v>438476.54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762068.49</v>
      </c>
      <c r="I127" s="40">
        <v>0</v>
      </c>
      <c r="J127" s="40">
        <v>0</v>
      </c>
      <c r="K127" s="41">
        <f t="shared" si="24"/>
        <v>762068.49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457238.79</v>
      </c>
      <c r="J128" s="40">
        <v>0</v>
      </c>
      <c r="K128" s="41">
        <f t="shared" si="24"/>
        <v>457238.79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800298.28</v>
      </c>
      <c r="K129" s="44">
        <f t="shared" si="24"/>
        <v>800298.28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2016-02-18T18:23:39Z</dcterms:modified>
  <cp:category/>
  <cp:version/>
  <cp:contentType/>
  <cp:contentStatus/>
</cp:coreProperties>
</file>