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CONCESSÃO'!$A$1:$K$129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<sst xmlns="http://schemas.openxmlformats.org/spreadsheetml/2006/main" count="133" uniqueCount="133">
  <si>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</si>
  <si>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</si>
  <si>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</si>
  <si>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</si>
  <si>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</si>
  <si>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</si>
  <si>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</si>
  <si>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</si>
  <si>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</si>
  <si>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</si>
  <si>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</si>
  <si>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</si>
  <si>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</si>
  <si>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</si>
  <si>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</si>
  <si>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</si>
  <si>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</si>
  <si>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</si>
  <si>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</si>
  <si>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</si>
  <si>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</si>
  <si>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</si>
  <si>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</si>
  <si>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</si>
  <si>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</si>
  <si>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</si>
  <si>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</si>
  <si>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</si>
  <si>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</si>
  <si>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</si>
  <si>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</si>
  <si>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</si>
  <si>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</si>
  <si>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</si>
  <si>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</si>
  <si>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</si>
  <si>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</si>
  <si>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</si>
  <si>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</si>
  <si>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</si>
  <si>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</si>
  <si>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</si>
  <si>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</si>
  <si>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</si>
  <si>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</si>
  <si>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</si>
  <si>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</si>
  <si>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</si>
  <si>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</si>
  <si>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</si>
  <si>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</si>
  <si>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</si>
  <si>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</si>
  <si>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</si>
  <si>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</si>
  <si>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</si>
  <si>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</si>
  <si>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</si>
  <si>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</si>
  <si>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</si>
  <si>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</si>
  <si>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</si>
  <si>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</si>
  <si>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</si>
  <si>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</si>
  <si>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</si>
  <si>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</si>
  <si>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</si>
  <si>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</si>
  <si>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</si>
  <si>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</si>
  <si>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</si>
  <si>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</si>
  <si>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</si>
  <si>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</si>
  <si>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</si>
  <si>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</si>
  <si>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</si>
  <si>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</si>
  <si>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</si>
  <si>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</si>
  <si>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</si>
  <si>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</si>
  <si>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</si>
  <si>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</si>
  <si>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</si>
  <si>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</si>
  <si>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</si>
  <si>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</si>
  <si>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</si>
  <si>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</si>
  <si>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</si>
  <si>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</si>
  <si>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</si>
  <si>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</si>
  <si>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</si>
  <si>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</si>
  <si>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</si>
  <si>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</si>
  <si>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</si>
  <si>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</si>
  <si>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</si>
  <si>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</si>
  <si>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</si>
  <si>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</si>
  <si>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</si>
  <si>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</si>
  <si>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</si>
  <si>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</si>
  <si>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</si>
  <si>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</si>
  <si>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</si>
  <si>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</si>
  <si>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</si>
  <si>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</si>
  <si>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</si>
  <si>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</si>
  <si>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</si>
  <si>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</si>
  <si>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</si>
  <si>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</si>
  <si>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</si>
  <si>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</si>
  <si>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</si>
  <si>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</si>
  <si>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</si>
  <si>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</si>
  <si>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</si>
  <si>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</si>
  <si>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</si>
  <si>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OPERAÇÃO 13/02/16 - VENCIMENTO 19/02/16</t>
  </si>
  <si>
    <t>6.2.28. Ajuste Financeiro</t>
  </si>
  <si>
    <t>6.2.29. Ajuste Financeiro Retroativo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</si>
</sst>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4" t="s">
        <v>81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21">
      <c r="A2" s="75" t="s">
        <v>130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6" t="s">
        <v>15</v>
      </c>
      <c r="B4" s="78" t="s">
        <v>95</v>
      </c>
      <c r="C4" s="79"/>
      <c r="D4" s="79"/>
      <c r="E4" s="79"/>
      <c r="F4" s="79"/>
      <c r="G4" s="79"/>
      <c r="H4" s="79"/>
      <c r="I4" s="79"/>
      <c r="J4" s="80"/>
      <c r="K4" s="77" t="s">
        <v>16</v>
      </c>
    </row>
    <row r="5" spans="1:11" ht="38.25">
      <c r="A5" s="76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1" t="s">
        <v>94</v>
      </c>
      <c r="J5" s="81" t="s">
        <v>93</v>
      </c>
      <c r="K5" s="76"/>
    </row>
    <row r="6" spans="1:11" ht="18.75" customHeight="1">
      <c r="A6" s="76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2"/>
      <c r="J6" s="82"/>
      <c r="K6" s="76"/>
    </row>
    <row r="7" spans="1:12" ht="17.25" customHeight="1">
      <c r="A7" s="8" t="s">
        <v>30</v>
      </c>
      <c r="B7" s="9">
        <f aca="true" t="shared" si="0" ref="B7:K7">+B8+B20+B24+B27</f>
        <v>343930</v>
      </c>
      <c r="C7" s="9">
        <f t="shared" si="0"/>
        <v>439915</v>
      </c>
      <c r="D7" s="9">
        <f t="shared" si="0"/>
        <v>489205</v>
      </c>
      <c r="E7" s="9">
        <f t="shared" si="0"/>
        <v>281582</v>
      </c>
      <c r="F7" s="9">
        <f t="shared" si="0"/>
        <v>411006</v>
      </c>
      <c r="G7" s="9">
        <f t="shared" si="0"/>
        <v>660616</v>
      </c>
      <c r="H7" s="9">
        <f t="shared" si="0"/>
        <v>268514</v>
      </c>
      <c r="I7" s="9">
        <f t="shared" si="0"/>
        <v>58894</v>
      </c>
      <c r="J7" s="9">
        <f t="shared" si="0"/>
        <v>191231</v>
      </c>
      <c r="K7" s="9">
        <f t="shared" si="0"/>
        <v>3144893</v>
      </c>
      <c r="L7" s="52"/>
    </row>
    <row r="8" spans="1:11" ht="17.25" customHeight="1">
      <c r="A8" s="10" t="s">
        <v>101</v>
      </c>
      <c r="B8" s="11">
        <f>B9+B12+B16</f>
        <v>197394</v>
      </c>
      <c r="C8" s="11">
        <f aca="true" t="shared" si="1" ref="C8:J8">C9+C12+C16</f>
        <v>263765</v>
      </c>
      <c r="D8" s="11">
        <f t="shared" si="1"/>
        <v>275151</v>
      </c>
      <c r="E8" s="11">
        <f t="shared" si="1"/>
        <v>166983</v>
      </c>
      <c r="F8" s="11">
        <f t="shared" si="1"/>
        <v>226281</v>
      </c>
      <c r="G8" s="11">
        <f t="shared" si="1"/>
        <v>360402</v>
      </c>
      <c r="H8" s="11">
        <f t="shared" si="1"/>
        <v>166785</v>
      </c>
      <c r="I8" s="11">
        <f t="shared" si="1"/>
        <v>31061</v>
      </c>
      <c r="J8" s="11">
        <f t="shared" si="1"/>
        <v>108249</v>
      </c>
      <c r="K8" s="11">
        <f>SUM(B8:J8)</f>
        <v>1796071</v>
      </c>
    </row>
    <row r="9" spans="1:11" ht="17.25" customHeight="1">
      <c r="A9" s="15" t="s">
        <v>17</v>
      </c>
      <c r="B9" s="13">
        <f>+B10+B11</f>
        <v>33883</v>
      </c>
      <c r="C9" s="13">
        <f aca="true" t="shared" si="2" ref="C9:J9">+C10+C11</f>
        <v>48443</v>
      </c>
      <c r="D9" s="13">
        <f t="shared" si="2"/>
        <v>43432</v>
      </c>
      <c r="E9" s="13">
        <f t="shared" si="2"/>
        <v>30104</v>
      </c>
      <c r="F9" s="13">
        <f t="shared" si="2"/>
        <v>32733</v>
      </c>
      <c r="G9" s="13">
        <f t="shared" si="2"/>
        <v>40206</v>
      </c>
      <c r="H9" s="13">
        <f t="shared" si="2"/>
        <v>34071</v>
      </c>
      <c r="I9" s="13">
        <f t="shared" si="2"/>
        <v>6647</v>
      </c>
      <c r="J9" s="13">
        <f t="shared" si="2"/>
        <v>15867</v>
      </c>
      <c r="K9" s="11">
        <f>SUM(B9:J9)</f>
        <v>285386</v>
      </c>
    </row>
    <row r="10" spans="1:11" ht="17.25" customHeight="1">
      <c r="A10" s="29" t="s">
        <v>18</v>
      </c>
      <c r="B10" s="13">
        <v>33883</v>
      </c>
      <c r="C10" s="13">
        <v>48443</v>
      </c>
      <c r="D10" s="13">
        <v>43432</v>
      </c>
      <c r="E10" s="13">
        <v>30104</v>
      </c>
      <c r="F10" s="13">
        <v>32733</v>
      </c>
      <c r="G10" s="13">
        <v>40206</v>
      </c>
      <c r="H10" s="13">
        <v>34071</v>
      </c>
      <c r="I10" s="13">
        <v>6647</v>
      </c>
      <c r="J10" s="13">
        <v>15867</v>
      </c>
      <c r="K10" s="11">
        <f>SUM(B10:J10)</f>
        <v>285386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139054</v>
      </c>
      <c r="C12" s="17">
        <f t="shared" si="3"/>
        <v>185184</v>
      </c>
      <c r="D12" s="17">
        <f t="shared" si="3"/>
        <v>198728</v>
      </c>
      <c r="E12" s="17">
        <f t="shared" si="3"/>
        <v>118429</v>
      </c>
      <c r="F12" s="17">
        <f t="shared" si="3"/>
        <v>165694</v>
      </c>
      <c r="G12" s="17">
        <f t="shared" si="3"/>
        <v>276476</v>
      </c>
      <c r="H12" s="17">
        <f t="shared" si="3"/>
        <v>116873</v>
      </c>
      <c r="I12" s="17">
        <f t="shared" si="3"/>
        <v>20787</v>
      </c>
      <c r="J12" s="17">
        <f t="shared" si="3"/>
        <v>78619</v>
      </c>
      <c r="K12" s="11">
        <f aca="true" t="shared" si="4" ref="K12:K27">SUM(B12:J12)</f>
        <v>1299844</v>
      </c>
    </row>
    <row r="13" spans="1:13" ht="17.25" customHeight="1">
      <c r="A13" s="14" t="s">
        <v>20</v>
      </c>
      <c r="B13" s="13">
        <v>71424</v>
      </c>
      <c r="C13" s="13">
        <v>101857</v>
      </c>
      <c r="D13" s="13">
        <v>109770</v>
      </c>
      <c r="E13" s="13">
        <v>64950</v>
      </c>
      <c r="F13" s="13">
        <v>86441</v>
      </c>
      <c r="G13" s="13">
        <v>133270</v>
      </c>
      <c r="H13" s="13">
        <v>57477</v>
      </c>
      <c r="I13" s="13">
        <v>12436</v>
      </c>
      <c r="J13" s="13">
        <v>43141</v>
      </c>
      <c r="K13" s="11">
        <f t="shared" si="4"/>
        <v>680766</v>
      </c>
      <c r="L13" s="52"/>
      <c r="M13" s="53"/>
    </row>
    <row r="14" spans="1:12" ht="17.25" customHeight="1">
      <c r="A14" s="14" t="s">
        <v>21</v>
      </c>
      <c r="B14" s="13">
        <v>65456</v>
      </c>
      <c r="C14" s="13">
        <v>80600</v>
      </c>
      <c r="D14" s="13">
        <v>86429</v>
      </c>
      <c r="E14" s="13">
        <v>51624</v>
      </c>
      <c r="F14" s="13">
        <v>77411</v>
      </c>
      <c r="G14" s="13">
        <v>140597</v>
      </c>
      <c r="H14" s="13">
        <v>57125</v>
      </c>
      <c r="I14" s="13">
        <v>7916</v>
      </c>
      <c r="J14" s="13">
        <v>34591</v>
      </c>
      <c r="K14" s="11">
        <f t="shared" si="4"/>
        <v>601749</v>
      </c>
      <c r="L14" s="52"/>
    </row>
    <row r="15" spans="1:11" ht="17.25" customHeight="1">
      <c r="A15" s="14" t="s">
        <v>22</v>
      </c>
      <c r="B15" s="13">
        <v>2174</v>
      </c>
      <c r="C15" s="13">
        <v>2727</v>
      </c>
      <c r="D15" s="13">
        <v>2529</v>
      </c>
      <c r="E15" s="13">
        <v>1855</v>
      </c>
      <c r="F15" s="13">
        <v>1842</v>
      </c>
      <c r="G15" s="13">
        <v>2609</v>
      </c>
      <c r="H15" s="13">
        <v>2271</v>
      </c>
      <c r="I15" s="13">
        <v>435</v>
      </c>
      <c r="J15" s="13">
        <v>887</v>
      </c>
      <c r="K15" s="11">
        <f t="shared" si="4"/>
        <v>17329</v>
      </c>
    </row>
    <row r="16" spans="1:11" ht="17.25" customHeight="1">
      <c r="A16" s="15" t="s">
        <v>97</v>
      </c>
      <c r="B16" s="13">
        <f>B17+B18+B19</f>
        <v>24457</v>
      </c>
      <c r="C16" s="13">
        <f aca="true" t="shared" si="5" ref="C16:J16">C17+C18+C19</f>
        <v>30138</v>
      </c>
      <c r="D16" s="13">
        <f t="shared" si="5"/>
        <v>32991</v>
      </c>
      <c r="E16" s="13">
        <f t="shared" si="5"/>
        <v>18450</v>
      </c>
      <c r="F16" s="13">
        <f t="shared" si="5"/>
        <v>27854</v>
      </c>
      <c r="G16" s="13">
        <f t="shared" si="5"/>
        <v>43720</v>
      </c>
      <c r="H16" s="13">
        <f t="shared" si="5"/>
        <v>15841</v>
      </c>
      <c r="I16" s="13">
        <f t="shared" si="5"/>
        <v>3627</v>
      </c>
      <c r="J16" s="13">
        <f t="shared" si="5"/>
        <v>13763</v>
      </c>
      <c r="K16" s="11">
        <f t="shared" si="4"/>
        <v>210841</v>
      </c>
    </row>
    <row r="17" spans="1:11" ht="17.25" customHeight="1">
      <c r="A17" s="14" t="s">
        <v>98</v>
      </c>
      <c r="B17" s="13">
        <v>9121</v>
      </c>
      <c r="C17" s="13">
        <v>12384</v>
      </c>
      <c r="D17" s="13">
        <v>12536</v>
      </c>
      <c r="E17" s="13">
        <v>7618</v>
      </c>
      <c r="F17" s="13">
        <v>12133</v>
      </c>
      <c r="G17" s="13">
        <v>18993</v>
      </c>
      <c r="H17" s="13">
        <v>7054</v>
      </c>
      <c r="I17" s="13">
        <v>1620</v>
      </c>
      <c r="J17" s="13">
        <v>4994</v>
      </c>
      <c r="K17" s="11">
        <f t="shared" si="4"/>
        <v>86453</v>
      </c>
    </row>
    <row r="18" spans="1:11" ht="17.25" customHeight="1">
      <c r="A18" s="14" t="s">
        <v>99</v>
      </c>
      <c r="B18" s="13">
        <v>3420</v>
      </c>
      <c r="C18" s="13">
        <v>3530</v>
      </c>
      <c r="D18" s="13">
        <v>5142</v>
      </c>
      <c r="E18" s="13">
        <v>2975</v>
      </c>
      <c r="F18" s="13">
        <v>5201</v>
      </c>
      <c r="G18" s="13">
        <v>9587</v>
      </c>
      <c r="H18" s="13">
        <v>2445</v>
      </c>
      <c r="I18" s="13">
        <v>481</v>
      </c>
      <c r="J18" s="13">
        <v>2387</v>
      </c>
      <c r="K18" s="11">
        <f t="shared" si="4"/>
        <v>35168</v>
      </c>
    </row>
    <row r="19" spans="1:11" ht="17.25" customHeight="1">
      <c r="A19" s="14" t="s">
        <v>100</v>
      </c>
      <c r="B19" s="13">
        <v>11916</v>
      </c>
      <c r="C19" s="13">
        <v>14224</v>
      </c>
      <c r="D19" s="13">
        <v>15313</v>
      </c>
      <c r="E19" s="13">
        <v>7857</v>
      </c>
      <c r="F19" s="13">
        <v>10520</v>
      </c>
      <c r="G19" s="13">
        <v>15140</v>
      </c>
      <c r="H19" s="13">
        <v>6342</v>
      </c>
      <c r="I19" s="13">
        <v>1526</v>
      </c>
      <c r="J19" s="13">
        <v>6382</v>
      </c>
      <c r="K19" s="11">
        <f t="shared" si="4"/>
        <v>89220</v>
      </c>
    </row>
    <row r="20" spans="1:11" ht="17.25" customHeight="1">
      <c r="A20" s="16" t="s">
        <v>23</v>
      </c>
      <c r="B20" s="11">
        <f>+B21+B22+B23</f>
        <v>105952</v>
      </c>
      <c r="C20" s="11">
        <f aca="true" t="shared" si="6" ref="C20:J20">+C21+C22+C23</f>
        <v>116977</v>
      </c>
      <c r="D20" s="11">
        <f t="shared" si="6"/>
        <v>144458</v>
      </c>
      <c r="E20" s="11">
        <f t="shared" si="6"/>
        <v>77238</v>
      </c>
      <c r="F20" s="11">
        <f t="shared" si="6"/>
        <v>138318</v>
      </c>
      <c r="G20" s="11">
        <f t="shared" si="6"/>
        <v>243914</v>
      </c>
      <c r="H20" s="11">
        <f t="shared" si="6"/>
        <v>74091</v>
      </c>
      <c r="I20" s="11">
        <f t="shared" si="6"/>
        <v>17310</v>
      </c>
      <c r="J20" s="11">
        <f t="shared" si="6"/>
        <v>53116</v>
      </c>
      <c r="K20" s="11">
        <f t="shared" si="4"/>
        <v>971374</v>
      </c>
    </row>
    <row r="21" spans="1:12" ht="17.25" customHeight="1">
      <c r="A21" s="12" t="s">
        <v>24</v>
      </c>
      <c r="B21" s="13">
        <v>59335</v>
      </c>
      <c r="C21" s="13">
        <v>70788</v>
      </c>
      <c r="D21" s="13">
        <v>87216</v>
      </c>
      <c r="E21" s="13">
        <v>46260</v>
      </c>
      <c r="F21" s="13">
        <v>78038</v>
      </c>
      <c r="G21" s="13">
        <v>123773</v>
      </c>
      <c r="H21" s="13">
        <v>40892</v>
      </c>
      <c r="I21" s="13">
        <v>11154</v>
      </c>
      <c r="J21" s="13">
        <v>31095</v>
      </c>
      <c r="K21" s="11">
        <f t="shared" si="4"/>
        <v>548551</v>
      </c>
      <c r="L21" s="52"/>
    </row>
    <row r="22" spans="1:12" ht="17.25" customHeight="1">
      <c r="A22" s="12" t="s">
        <v>25</v>
      </c>
      <c r="B22" s="13">
        <v>45459</v>
      </c>
      <c r="C22" s="13">
        <v>45008</v>
      </c>
      <c r="D22" s="13">
        <v>55881</v>
      </c>
      <c r="E22" s="13">
        <v>30194</v>
      </c>
      <c r="F22" s="13">
        <v>59288</v>
      </c>
      <c r="G22" s="13">
        <v>118485</v>
      </c>
      <c r="H22" s="13">
        <v>32365</v>
      </c>
      <c r="I22" s="13">
        <v>6011</v>
      </c>
      <c r="J22" s="13">
        <v>21588</v>
      </c>
      <c r="K22" s="11">
        <f t="shared" si="4"/>
        <v>414279</v>
      </c>
      <c r="L22" s="52"/>
    </row>
    <row r="23" spans="1:11" ht="17.25" customHeight="1">
      <c r="A23" s="12" t="s">
        <v>26</v>
      </c>
      <c r="B23" s="13">
        <v>1158</v>
      </c>
      <c r="C23" s="13">
        <v>1181</v>
      </c>
      <c r="D23" s="13">
        <v>1361</v>
      </c>
      <c r="E23" s="13">
        <v>784</v>
      </c>
      <c r="F23" s="13">
        <v>992</v>
      </c>
      <c r="G23" s="13">
        <v>1656</v>
      </c>
      <c r="H23" s="13">
        <v>834</v>
      </c>
      <c r="I23" s="13">
        <v>145</v>
      </c>
      <c r="J23" s="13">
        <v>433</v>
      </c>
      <c r="K23" s="11">
        <f t="shared" si="4"/>
        <v>8544</v>
      </c>
    </row>
    <row r="24" spans="1:11" ht="17.25" customHeight="1">
      <c r="A24" s="16" t="s">
        <v>27</v>
      </c>
      <c r="B24" s="13">
        <v>40584</v>
      </c>
      <c r="C24" s="13">
        <v>59173</v>
      </c>
      <c r="D24" s="13">
        <v>69596</v>
      </c>
      <c r="E24" s="13">
        <v>37361</v>
      </c>
      <c r="F24" s="13">
        <v>46407</v>
      </c>
      <c r="G24" s="13">
        <v>56300</v>
      </c>
      <c r="H24" s="13">
        <v>25468</v>
      </c>
      <c r="I24" s="13">
        <v>10523</v>
      </c>
      <c r="J24" s="13">
        <v>29866</v>
      </c>
      <c r="K24" s="11">
        <f t="shared" si="4"/>
        <v>375278</v>
      </c>
    </row>
    <row r="25" spans="1:12" ht="17.25" customHeight="1">
      <c r="A25" s="12" t="s">
        <v>28</v>
      </c>
      <c r="B25" s="13">
        <v>25974</v>
      </c>
      <c r="C25" s="13">
        <v>37871</v>
      </c>
      <c r="D25" s="13">
        <v>44541</v>
      </c>
      <c r="E25" s="13">
        <v>23911</v>
      </c>
      <c r="F25" s="13">
        <v>29700</v>
      </c>
      <c r="G25" s="13">
        <v>36032</v>
      </c>
      <c r="H25" s="13">
        <v>16300</v>
      </c>
      <c r="I25" s="13">
        <v>6735</v>
      </c>
      <c r="J25" s="13">
        <v>19114</v>
      </c>
      <c r="K25" s="11">
        <f t="shared" si="4"/>
        <v>240178</v>
      </c>
      <c r="L25" s="52"/>
    </row>
    <row r="26" spans="1:12" ht="17.25" customHeight="1">
      <c r="A26" s="12" t="s">
        <v>29</v>
      </c>
      <c r="B26" s="13">
        <v>14610</v>
      </c>
      <c r="C26" s="13">
        <v>21302</v>
      </c>
      <c r="D26" s="13">
        <v>25055</v>
      </c>
      <c r="E26" s="13">
        <v>13450</v>
      </c>
      <c r="F26" s="13">
        <v>16707</v>
      </c>
      <c r="G26" s="13">
        <v>20268</v>
      </c>
      <c r="H26" s="13">
        <v>9168</v>
      </c>
      <c r="I26" s="13">
        <v>3788</v>
      </c>
      <c r="J26" s="13">
        <v>10752</v>
      </c>
      <c r="K26" s="11">
        <f t="shared" si="4"/>
        <v>135100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2170</v>
      </c>
      <c r="I27" s="11">
        <v>0</v>
      </c>
      <c r="J27" s="11">
        <v>0</v>
      </c>
      <c r="K27" s="11">
        <f t="shared" si="4"/>
        <v>2170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2.5735</v>
      </c>
      <c r="C29" s="60">
        <f aca="true" t="shared" si="7" ref="C29:J29">SUM(C30:C33)</f>
        <v>2.9359224</v>
      </c>
      <c r="D29" s="60">
        <f t="shared" si="7"/>
        <v>3.3059000000000003</v>
      </c>
      <c r="E29" s="60">
        <f t="shared" si="7"/>
        <v>2.8112195499999997</v>
      </c>
      <c r="F29" s="60">
        <f t="shared" si="7"/>
        <v>2.7287999999999997</v>
      </c>
      <c r="G29" s="60">
        <f t="shared" si="7"/>
        <v>2.3476000000000004</v>
      </c>
      <c r="H29" s="60">
        <f t="shared" si="7"/>
        <v>2.6918</v>
      </c>
      <c r="I29" s="60">
        <f t="shared" si="7"/>
        <v>4.7789</v>
      </c>
      <c r="J29" s="60">
        <f t="shared" si="7"/>
        <v>2.836</v>
      </c>
      <c r="K29" s="19">
        <v>0</v>
      </c>
    </row>
    <row r="30" spans="1:11" ht="17.25" customHeight="1">
      <c r="A30" s="16" t="s">
        <v>34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107</v>
      </c>
      <c r="B32" s="62">
        <v>-0.0048</v>
      </c>
      <c r="C32" s="62">
        <v>-0.0049</v>
      </c>
      <c r="D32" s="62">
        <v>-0.005</v>
      </c>
      <c r="E32" s="62">
        <v>-0.00458045</v>
      </c>
      <c r="F32" s="62">
        <v>-0.0047</v>
      </c>
      <c r="G32" s="62">
        <v>-0.0039</v>
      </c>
      <c r="H32" s="62">
        <v>-0.0046</v>
      </c>
      <c r="I32" s="11">
        <v>0</v>
      </c>
      <c r="J32" s="11">
        <v>0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79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25876.69</v>
      </c>
      <c r="I35" s="19">
        <v>0</v>
      </c>
      <c r="J35" s="19">
        <v>0</v>
      </c>
      <c r="K35" s="23">
        <f>SUM(B35:J35)</f>
        <v>25876.69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6385.76</v>
      </c>
      <c r="E39" s="23">
        <f t="shared" si="8"/>
        <v>3445.4</v>
      </c>
      <c r="F39" s="23">
        <f t="shared" si="8"/>
        <v>5281.52</v>
      </c>
      <c r="G39" s="23">
        <f t="shared" si="8"/>
        <v>7430.08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39405.96000000001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106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6385.76</v>
      </c>
      <c r="E43" s="65">
        <f t="shared" si="10"/>
        <v>3445.4</v>
      </c>
      <c r="F43" s="65">
        <f t="shared" si="10"/>
        <v>5281.52</v>
      </c>
      <c r="G43" s="65">
        <f t="shared" si="10"/>
        <v>7430.08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39405.96000000001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1492</v>
      </c>
      <c r="E44" s="67">
        <v>805</v>
      </c>
      <c r="F44" s="67">
        <v>1234</v>
      </c>
      <c r="G44" s="67">
        <v>1736</v>
      </c>
      <c r="H44" s="67">
        <v>868</v>
      </c>
      <c r="I44" s="67">
        <v>249</v>
      </c>
      <c r="J44" s="67">
        <v>518</v>
      </c>
      <c r="K44" s="67">
        <f t="shared" si="9"/>
        <v>9207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+B48+B57</f>
        <v>907311.91</v>
      </c>
      <c r="C47" s="22">
        <f aca="true" t="shared" si="11" ref="C47:H47">+C48+C57</f>
        <v>1320241.76</v>
      </c>
      <c r="D47" s="22">
        <f t="shared" si="11"/>
        <v>1649924.83</v>
      </c>
      <c r="E47" s="22">
        <f t="shared" si="11"/>
        <v>816836.89</v>
      </c>
      <c r="F47" s="22">
        <f t="shared" si="11"/>
        <v>1149589.38</v>
      </c>
      <c r="G47" s="22">
        <f t="shared" si="11"/>
        <v>1587355.2500000002</v>
      </c>
      <c r="H47" s="22">
        <f t="shared" si="11"/>
        <v>771828.23</v>
      </c>
      <c r="I47" s="22">
        <f>+I48+I57</f>
        <v>282514.25999999995</v>
      </c>
      <c r="J47" s="22">
        <f>+J48+J57</f>
        <v>558238.25</v>
      </c>
      <c r="K47" s="22">
        <f>SUM(B47:J47)</f>
        <v>9043840.76</v>
      </c>
    </row>
    <row r="48" spans="1:11" ht="17.25" customHeight="1">
      <c r="A48" s="16" t="s">
        <v>115</v>
      </c>
      <c r="B48" s="23">
        <f>SUM(B49:B56)</f>
        <v>889195.54</v>
      </c>
      <c r="C48" s="23">
        <f aca="true" t="shared" si="12" ref="C48:J48">SUM(C49:C56)</f>
        <v>1297330.02</v>
      </c>
      <c r="D48" s="23">
        <f t="shared" si="12"/>
        <v>1623648.56</v>
      </c>
      <c r="E48" s="23">
        <f t="shared" si="12"/>
        <v>795034.23</v>
      </c>
      <c r="F48" s="23">
        <f t="shared" si="12"/>
        <v>1126834.69</v>
      </c>
      <c r="G48" s="23">
        <f t="shared" si="12"/>
        <v>1558292.2000000002</v>
      </c>
      <c r="H48" s="23">
        <f t="shared" si="12"/>
        <v>752377.72</v>
      </c>
      <c r="I48" s="23">
        <f t="shared" si="12"/>
        <v>282514.25999999995</v>
      </c>
      <c r="J48" s="23">
        <f t="shared" si="12"/>
        <v>544548.16</v>
      </c>
      <c r="K48" s="23">
        <f aca="true" t="shared" si="13" ref="K48:K57">SUM(B48:J48)</f>
        <v>8869775.379999999</v>
      </c>
    </row>
    <row r="49" spans="1:11" ht="17.25" customHeight="1">
      <c r="A49" s="34" t="s">
        <v>46</v>
      </c>
      <c r="B49" s="23">
        <f aca="true" t="shared" si="14" ref="B49:H49">ROUND(B30*B7,2)</f>
        <v>886754.72</v>
      </c>
      <c r="C49" s="23">
        <f t="shared" si="14"/>
        <v>1290842.58</v>
      </c>
      <c r="D49" s="23">
        <f t="shared" si="14"/>
        <v>1619708.83</v>
      </c>
      <c r="E49" s="23">
        <f t="shared" si="14"/>
        <v>792878.6</v>
      </c>
      <c r="F49" s="23">
        <f t="shared" si="14"/>
        <v>1123484.9</v>
      </c>
      <c r="G49" s="23">
        <f t="shared" si="14"/>
        <v>1553438.52</v>
      </c>
      <c r="H49" s="23">
        <f t="shared" si="14"/>
        <v>724021.15</v>
      </c>
      <c r="I49" s="23">
        <f>ROUND(I30*I7,2)</f>
        <v>281448.54</v>
      </c>
      <c r="J49" s="23">
        <f>ROUND(J30*J7,2)</f>
        <v>542331.12</v>
      </c>
      <c r="K49" s="23">
        <f t="shared" si="13"/>
        <v>8814908.959999999</v>
      </c>
    </row>
    <row r="50" spans="1:11" ht="17.25" customHeight="1">
      <c r="A50" s="34" t="s">
        <v>47</v>
      </c>
      <c r="B50" s="19">
        <v>0</v>
      </c>
      <c r="C50" s="23">
        <f>ROUND(C31*C7,2)</f>
        <v>2869.3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2869.3</v>
      </c>
    </row>
    <row r="51" spans="1:11" ht="17.25" customHeight="1">
      <c r="A51" s="68" t="s">
        <v>108</v>
      </c>
      <c r="B51" s="69">
        <f aca="true" t="shared" si="15" ref="B51:H51">ROUND(B32*B7,2)</f>
        <v>-1650.86</v>
      </c>
      <c r="C51" s="69">
        <f t="shared" si="15"/>
        <v>-2155.58</v>
      </c>
      <c r="D51" s="69">
        <f t="shared" si="15"/>
        <v>-2446.03</v>
      </c>
      <c r="E51" s="69">
        <f t="shared" si="15"/>
        <v>-1289.77</v>
      </c>
      <c r="F51" s="69">
        <f t="shared" si="15"/>
        <v>-1931.73</v>
      </c>
      <c r="G51" s="69">
        <f t="shared" si="15"/>
        <v>-2576.4</v>
      </c>
      <c r="H51" s="69">
        <f t="shared" si="15"/>
        <v>-1235.16</v>
      </c>
      <c r="I51" s="19">
        <v>0</v>
      </c>
      <c r="J51" s="19">
        <v>0</v>
      </c>
      <c r="K51" s="69">
        <f>SUM(B51:J51)</f>
        <v>-13285.529999999999</v>
      </c>
    </row>
    <row r="52" spans="1:11" ht="17.25" customHeight="1">
      <c r="A52" s="34" t="s">
        <v>48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49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25876.69</v>
      </c>
      <c r="I53" s="31">
        <f>+I35</f>
        <v>0</v>
      </c>
      <c r="J53" s="31">
        <f>+J35</f>
        <v>0</v>
      </c>
      <c r="K53" s="23">
        <f t="shared" si="13"/>
        <v>25876.69</v>
      </c>
    </row>
    <row r="54" spans="1:11" ht="17.25" customHeight="1">
      <c r="A54" s="12" t="s">
        <v>50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51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3"/>
        <v>39405.96000000001</v>
      </c>
    </row>
    <row r="56" spans="1:11" ht="17.25" customHeight="1">
      <c r="A56" s="12" t="s">
        <v>114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3"/>
        <v>0</v>
      </c>
    </row>
    <row r="57" spans="1:11" ht="17.25" customHeight="1">
      <c r="A57" s="16" t="s">
        <v>52</v>
      </c>
      <c r="B57" s="36">
        <v>18116.37</v>
      </c>
      <c r="C57" s="36">
        <v>22911.74</v>
      </c>
      <c r="D57" s="36">
        <v>26276.27</v>
      </c>
      <c r="E57" s="36">
        <v>21802.66</v>
      </c>
      <c r="F57" s="36">
        <v>22754.69</v>
      </c>
      <c r="G57" s="36">
        <v>29063.05</v>
      </c>
      <c r="H57" s="36">
        <v>19450.51</v>
      </c>
      <c r="I57" s="19">
        <v>0</v>
      </c>
      <c r="J57" s="36">
        <v>13690.09</v>
      </c>
      <c r="K57" s="36">
        <f t="shared" si="13"/>
        <v>174065.38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53</v>
      </c>
      <c r="B61" s="35">
        <f aca="true" t="shared" si="16" ref="B61:J61">+B62+B69+B100+B101</f>
        <v>-71731.4</v>
      </c>
      <c r="C61" s="35">
        <f t="shared" si="16"/>
        <v>-208948.16</v>
      </c>
      <c r="D61" s="35">
        <f t="shared" si="16"/>
        <v>-193086.49</v>
      </c>
      <c r="E61" s="35">
        <f t="shared" si="16"/>
        <v>-137541.74</v>
      </c>
      <c r="F61" s="35">
        <f t="shared" si="16"/>
        <v>-56031.759999999995</v>
      </c>
      <c r="G61" s="35">
        <f t="shared" si="16"/>
        <v>-191144.77</v>
      </c>
      <c r="H61" s="35">
        <f t="shared" si="16"/>
        <v>-145341.52</v>
      </c>
      <c r="I61" s="35">
        <f t="shared" si="16"/>
        <v>-34636.82</v>
      </c>
      <c r="J61" s="35">
        <f t="shared" si="16"/>
        <v>-70287.06</v>
      </c>
      <c r="K61" s="35">
        <f>SUM(B61:J61)</f>
        <v>-1108749.72</v>
      </c>
    </row>
    <row r="62" spans="1:11" ht="18.75" customHeight="1">
      <c r="A62" s="16" t="s">
        <v>77</v>
      </c>
      <c r="B62" s="35">
        <f aca="true" t="shared" si="17" ref="B62:J62">B63+B64+B65+B66+B67+B68</f>
        <v>-128755.4</v>
      </c>
      <c r="C62" s="35">
        <f t="shared" si="17"/>
        <v>-184083.4</v>
      </c>
      <c r="D62" s="35">
        <f t="shared" si="17"/>
        <v>-165041.6</v>
      </c>
      <c r="E62" s="35">
        <f t="shared" si="17"/>
        <v>-114395.2</v>
      </c>
      <c r="F62" s="35">
        <f t="shared" si="17"/>
        <v>-124385.4</v>
      </c>
      <c r="G62" s="35">
        <f t="shared" si="17"/>
        <v>-152782.8</v>
      </c>
      <c r="H62" s="35">
        <f t="shared" si="17"/>
        <v>-129469.8</v>
      </c>
      <c r="I62" s="35">
        <f t="shared" si="17"/>
        <v>-25258.6</v>
      </c>
      <c r="J62" s="35">
        <f t="shared" si="17"/>
        <v>-60294.6</v>
      </c>
      <c r="K62" s="35">
        <f aca="true" t="shared" si="18" ref="K62:K100">SUM(B62:J62)</f>
        <v>-1084466.8</v>
      </c>
    </row>
    <row r="63" spans="1:11" ht="18.75" customHeight="1">
      <c r="A63" s="12" t="s">
        <v>78</v>
      </c>
      <c r="B63" s="35">
        <f>-ROUND(B9*$D$3,2)</f>
        <v>-128755.4</v>
      </c>
      <c r="C63" s="35">
        <f aca="true" t="shared" si="19" ref="C63:J63">-ROUND(C9*$D$3,2)</f>
        <v>-184083.4</v>
      </c>
      <c r="D63" s="35">
        <f t="shared" si="19"/>
        <v>-165041.6</v>
      </c>
      <c r="E63" s="35">
        <f t="shared" si="19"/>
        <v>-114395.2</v>
      </c>
      <c r="F63" s="35">
        <f t="shared" si="19"/>
        <v>-124385.4</v>
      </c>
      <c r="G63" s="35">
        <f t="shared" si="19"/>
        <v>-152782.8</v>
      </c>
      <c r="H63" s="35">
        <f t="shared" si="19"/>
        <v>-129469.8</v>
      </c>
      <c r="I63" s="35">
        <f t="shared" si="19"/>
        <v>-25258.6</v>
      </c>
      <c r="J63" s="35">
        <f t="shared" si="19"/>
        <v>-60294.6</v>
      </c>
      <c r="K63" s="35">
        <f t="shared" si="18"/>
        <v>-1084466.8</v>
      </c>
    </row>
    <row r="64" spans="1:11" ht="18.75" customHeight="1">
      <c r="A64" s="12" t="s">
        <v>54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102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109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55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56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ht="18.75" customHeight="1">
      <c r="A69" s="12" t="s">
        <v>82</v>
      </c>
      <c r="B69" s="35">
        <f>SUM(B70:B98)</f>
        <v>57024</v>
      </c>
      <c r="C69" s="35">
        <f aca="true" t="shared" si="20" ref="C69:J69">SUM(C70:C98)</f>
        <v>-24864.760000000002</v>
      </c>
      <c r="D69" s="35">
        <f t="shared" si="20"/>
        <v>-28044.89</v>
      </c>
      <c r="E69" s="35">
        <f t="shared" si="20"/>
        <v>-23146.54</v>
      </c>
      <c r="F69" s="35">
        <f t="shared" si="20"/>
        <v>68353.64</v>
      </c>
      <c r="G69" s="35">
        <f t="shared" si="20"/>
        <v>-38361.97</v>
      </c>
      <c r="H69" s="35">
        <f t="shared" si="20"/>
        <v>-15871.72</v>
      </c>
      <c r="I69" s="35">
        <f t="shared" si="20"/>
        <v>-9378.22</v>
      </c>
      <c r="J69" s="35">
        <f t="shared" si="20"/>
        <v>-9992.46</v>
      </c>
      <c r="K69" s="35">
        <f t="shared" si="18"/>
        <v>-24282.920000000002</v>
      </c>
    </row>
    <row r="70" spans="1:11" ht="18.75" customHeight="1">
      <c r="A70" s="12" t="s">
        <v>57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8"/>
        <v>0</v>
      </c>
    </row>
    <row r="71" spans="1:11" ht="18.75" customHeight="1">
      <c r="A71" s="12" t="s">
        <v>58</v>
      </c>
      <c r="B71" s="19">
        <v>0</v>
      </c>
      <c r="C71" s="35">
        <v>-112.12</v>
      </c>
      <c r="D71" s="35">
        <v>-11.85</v>
      </c>
      <c r="E71" s="19">
        <v>0</v>
      </c>
      <c r="F71" s="19">
        <v>0</v>
      </c>
      <c r="G71" s="35">
        <v>-11.85</v>
      </c>
      <c r="H71" s="19">
        <v>0</v>
      </c>
      <c r="I71" s="19">
        <v>0</v>
      </c>
      <c r="J71" s="19">
        <v>0</v>
      </c>
      <c r="K71" s="35">
        <f t="shared" si="18"/>
        <v>-135.82</v>
      </c>
    </row>
    <row r="72" spans="1:11" ht="18.75" customHeight="1">
      <c r="A72" s="12" t="s">
        <v>59</v>
      </c>
      <c r="B72" s="19">
        <v>0</v>
      </c>
      <c r="C72" s="19">
        <v>0</v>
      </c>
      <c r="D72" s="35">
        <v>-1141.38</v>
      </c>
      <c r="E72" s="19">
        <v>0</v>
      </c>
      <c r="F72" s="35">
        <v>-406.9</v>
      </c>
      <c r="G72" s="19">
        <v>0</v>
      </c>
      <c r="H72" s="19">
        <v>0</v>
      </c>
      <c r="I72" s="47">
        <v>-2266.93</v>
      </c>
      <c r="J72" s="19">
        <v>0</v>
      </c>
      <c r="K72" s="35">
        <f t="shared" si="18"/>
        <v>-3815.21</v>
      </c>
    </row>
    <row r="73" spans="1:11" ht="18.75" customHeight="1">
      <c r="A73" s="12" t="s">
        <v>60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61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62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63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64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65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66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67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68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69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70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71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83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1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</row>
    <row r="91" spans="1:12" ht="18.75" customHeight="1">
      <c r="A91" s="12" t="s">
        <v>91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113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96</v>
      </c>
      <c r="B93" s="19">
        <v>0</v>
      </c>
      <c r="C93" s="19">
        <v>0</v>
      </c>
      <c r="D93" s="19">
        <v>0</v>
      </c>
      <c r="E93" s="48">
        <v>-6779.75</v>
      </c>
      <c r="F93" s="19">
        <v>0</v>
      </c>
      <c r="G93" s="19">
        <v>0</v>
      </c>
      <c r="H93" s="19">
        <v>0</v>
      </c>
      <c r="I93" s="48">
        <v>-3559.68</v>
      </c>
      <c r="J93" s="48">
        <v>-9992.46</v>
      </c>
      <c r="K93" s="48">
        <f t="shared" si="18"/>
        <v>-20331.89</v>
      </c>
      <c r="L93" s="55"/>
    </row>
    <row r="94" spans="1:12" ht="18.75" customHeight="1">
      <c r="A94" s="12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48"/>
      <c r="L94" s="55"/>
    </row>
    <row r="95" spans="1:12" ht="18.75" customHeight="1">
      <c r="A95" s="12" t="s">
        <v>117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 t="shared" si="18"/>
        <v>0</v>
      </c>
      <c r="L95" s="55"/>
    </row>
    <row r="96" spans="1:12" ht="18.75" customHeight="1">
      <c r="A96" s="12" t="s">
        <v>118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 t="shared" si="18"/>
        <v>0</v>
      </c>
      <c r="L96" s="55"/>
    </row>
    <row r="97" spans="1:12" ht="18.75" customHeight="1">
      <c r="A97" s="12" t="s">
        <v>131</v>
      </c>
      <c r="B97" s="48">
        <v>30022.53</v>
      </c>
      <c r="C97" s="48">
        <v>-13197.45</v>
      </c>
      <c r="D97" s="48">
        <v>-14676.15</v>
      </c>
      <c r="E97" s="48">
        <v>-8447.46</v>
      </c>
      <c r="F97" s="48">
        <v>35874.15</v>
      </c>
      <c r="G97" s="48">
        <v>-19818.48</v>
      </c>
      <c r="H97" s="48">
        <v>-7990.32</v>
      </c>
      <c r="I97" s="48">
        <v>-1766.82</v>
      </c>
      <c r="J97" s="19">
        <v>0</v>
      </c>
      <c r="K97" s="31">
        <f>ROUND(SUM(B97:J97),2)</f>
        <v>0</v>
      </c>
      <c r="L97" s="55"/>
    </row>
    <row r="98" spans="1:12" ht="18.75" customHeight="1">
      <c r="A98" s="12" t="s">
        <v>132</v>
      </c>
      <c r="B98" s="48">
        <v>27001.47</v>
      </c>
      <c r="C98" s="48">
        <v>-11555.19</v>
      </c>
      <c r="D98" s="48">
        <v>-12215.51</v>
      </c>
      <c r="E98" s="48">
        <v>-7919.33</v>
      </c>
      <c r="F98" s="48">
        <v>32886.39</v>
      </c>
      <c r="G98" s="48">
        <v>-18531.64</v>
      </c>
      <c r="H98" s="48">
        <v>-7881.4</v>
      </c>
      <c r="I98" s="48">
        <v>-1784.79</v>
      </c>
      <c r="J98" s="19">
        <v>0</v>
      </c>
      <c r="K98" s="31">
        <f>ROUND(SUM(B98:J98),2)</f>
        <v>0</v>
      </c>
      <c r="L98" s="55"/>
    </row>
    <row r="99" spans="1:12" ht="18.75" customHeight="1">
      <c r="A99" s="12"/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/>
      <c r="L99" s="55"/>
    </row>
    <row r="100" spans="1:12" ht="18.75" customHeight="1">
      <c r="A100" s="16" t="s">
        <v>129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 t="shared" si="18"/>
        <v>0</v>
      </c>
      <c r="L100" s="55"/>
    </row>
    <row r="101" spans="1:12" ht="18.75" customHeight="1">
      <c r="A101" s="16" t="s">
        <v>105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6"/>
    </row>
    <row r="102" spans="1:12" ht="18.75" customHeight="1">
      <c r="A102" s="16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31">
        <f>SUM(B102:J102)</f>
        <v>0</v>
      </c>
      <c r="L102" s="54"/>
    </row>
    <row r="103" spans="1:12" ht="18.75" customHeight="1">
      <c r="A103" s="16" t="s">
        <v>86</v>
      </c>
      <c r="B103" s="24">
        <f aca="true" t="shared" si="21" ref="B103:H103">+B104+B105</f>
        <v>835580.51</v>
      </c>
      <c r="C103" s="24">
        <f t="shared" si="21"/>
        <v>1111293.6</v>
      </c>
      <c r="D103" s="24">
        <f t="shared" si="21"/>
        <v>1456838.34</v>
      </c>
      <c r="E103" s="24">
        <f t="shared" si="21"/>
        <v>679295.15</v>
      </c>
      <c r="F103" s="24">
        <f t="shared" si="21"/>
        <v>1093557.6199999999</v>
      </c>
      <c r="G103" s="24">
        <f t="shared" si="21"/>
        <v>1396210.4800000002</v>
      </c>
      <c r="H103" s="24">
        <f t="shared" si="21"/>
        <v>626486.71</v>
      </c>
      <c r="I103" s="24">
        <f>+I104+I105</f>
        <v>247877.43999999994</v>
      </c>
      <c r="J103" s="24">
        <f>+J104+J105</f>
        <v>487951.19000000006</v>
      </c>
      <c r="K103" s="48">
        <f>SUM(B103:J103)</f>
        <v>7935091.04</v>
      </c>
      <c r="L103" s="54"/>
    </row>
    <row r="104" spans="1:12" ht="18.75" customHeight="1">
      <c r="A104" s="16" t="s">
        <v>85</v>
      </c>
      <c r="B104" s="24">
        <f aca="true" t="shared" si="22" ref="B104:J104">+B48+B62+B69+B100</f>
        <v>817464.14</v>
      </c>
      <c r="C104" s="24">
        <f t="shared" si="22"/>
        <v>1088381.86</v>
      </c>
      <c r="D104" s="24">
        <f t="shared" si="22"/>
        <v>1430562.07</v>
      </c>
      <c r="E104" s="24">
        <f t="shared" si="22"/>
        <v>657492.49</v>
      </c>
      <c r="F104" s="24">
        <f t="shared" si="22"/>
        <v>1070802.93</v>
      </c>
      <c r="G104" s="24">
        <f t="shared" si="22"/>
        <v>1367147.4300000002</v>
      </c>
      <c r="H104" s="24">
        <f t="shared" si="22"/>
        <v>607036.2</v>
      </c>
      <c r="I104" s="24">
        <f t="shared" si="22"/>
        <v>247877.43999999994</v>
      </c>
      <c r="J104" s="24">
        <f t="shared" si="22"/>
        <v>474261.10000000003</v>
      </c>
      <c r="K104" s="48">
        <f>SUM(B104:J104)</f>
        <v>7761025.66</v>
      </c>
      <c r="L104" s="54"/>
    </row>
    <row r="105" spans="1:11" ht="18" customHeight="1">
      <c r="A105" s="16" t="s">
        <v>103</v>
      </c>
      <c r="B105" s="24">
        <f aca="true" t="shared" si="23" ref="B105:J105">IF(+B57+B101+B106&lt;0,0,(B57+B101+B106))</f>
        <v>18116.37</v>
      </c>
      <c r="C105" s="24">
        <f t="shared" si="23"/>
        <v>22911.74</v>
      </c>
      <c r="D105" s="24">
        <f t="shared" si="23"/>
        <v>26276.27</v>
      </c>
      <c r="E105" s="24">
        <f t="shared" si="23"/>
        <v>21802.66</v>
      </c>
      <c r="F105" s="24">
        <f t="shared" si="23"/>
        <v>22754.69</v>
      </c>
      <c r="G105" s="24">
        <f t="shared" si="23"/>
        <v>29063.05</v>
      </c>
      <c r="H105" s="24">
        <f t="shared" si="23"/>
        <v>19450.51</v>
      </c>
      <c r="I105" s="19">
        <f t="shared" si="23"/>
        <v>0</v>
      </c>
      <c r="J105" s="24">
        <f t="shared" si="23"/>
        <v>13690.09</v>
      </c>
      <c r="K105" s="48">
        <f>SUM(B105:J105)</f>
        <v>174065.38</v>
      </c>
    </row>
    <row r="106" spans="1:13" ht="18.75" customHeight="1">
      <c r="A106" s="16" t="s">
        <v>87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f>SUM(B106:J106)</f>
        <v>0</v>
      </c>
      <c r="M106" s="57"/>
    </row>
    <row r="107" spans="1:11" ht="18.75" customHeight="1">
      <c r="A107" s="16" t="s">
        <v>104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48"/>
    </row>
    <row r="108" spans="1:11" ht="18.75" customHeight="1">
      <c r="A108" s="2"/>
      <c r="B108" s="20">
        <v>0</v>
      </c>
      <c r="C108" s="20">
        <v>0</v>
      </c>
      <c r="D108" s="20">
        <v>0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/>
    </row>
    <row r="109" spans="1:11" ht="18.75" customHeight="1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</row>
    <row r="110" spans="1:11" ht="18.75" customHeight="1">
      <c r="A110" s="8"/>
      <c r="B110" s="45">
        <v>0</v>
      </c>
      <c r="C110" s="45">
        <v>0</v>
      </c>
      <c r="D110" s="45">
        <v>0</v>
      </c>
      <c r="E110" s="45">
        <v>0</v>
      </c>
      <c r="F110" s="45">
        <v>0</v>
      </c>
      <c r="G110" s="45">
        <v>0</v>
      </c>
      <c r="H110" s="45">
        <v>0</v>
      </c>
      <c r="I110" s="45">
        <v>0</v>
      </c>
      <c r="J110" s="45">
        <v>0</v>
      </c>
      <c r="K110" s="45"/>
    </row>
    <row r="111" spans="1:12" ht="18.75" customHeight="1">
      <c r="A111" s="25" t="s">
        <v>72</v>
      </c>
      <c r="B111" s="18">
        <v>0</v>
      </c>
      <c r="C111" s="18">
        <v>0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41">
        <f>SUM(K112:K129)</f>
        <v>7935091.060000001</v>
      </c>
      <c r="L111" s="54"/>
    </row>
    <row r="112" spans="1:11" ht="18.75" customHeight="1">
      <c r="A112" s="26" t="s">
        <v>73</v>
      </c>
      <c r="B112" s="27">
        <v>108304.14</v>
      </c>
      <c r="C112" s="40">
        <v>0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1">
        <f>SUM(B112:J112)</f>
        <v>108304.14</v>
      </c>
    </row>
    <row r="113" spans="1:11" ht="18.75" customHeight="1">
      <c r="A113" s="26" t="s">
        <v>74</v>
      </c>
      <c r="B113" s="27">
        <v>727276.37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 aca="true" t="shared" si="24" ref="K113:K129">SUM(B113:J113)</f>
        <v>727276.37</v>
      </c>
    </row>
    <row r="114" spans="1:11" ht="18.75" customHeight="1">
      <c r="A114" s="26" t="s">
        <v>75</v>
      </c>
      <c r="B114" s="40">
        <v>0</v>
      </c>
      <c r="C114" s="27">
        <f>+C103</f>
        <v>1111293.6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t="shared" si="24"/>
        <v>1111293.6</v>
      </c>
    </row>
    <row r="115" spans="1:11" ht="18.75" customHeight="1">
      <c r="A115" s="26" t="s">
        <v>76</v>
      </c>
      <c r="B115" s="40">
        <v>0</v>
      </c>
      <c r="C115" s="40">
        <v>0</v>
      </c>
      <c r="D115" s="27">
        <f>+D103</f>
        <v>1456838.34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4"/>
        <v>1456838.34</v>
      </c>
    </row>
    <row r="116" spans="1:11" ht="18.75" customHeight="1">
      <c r="A116" s="26" t="s">
        <v>92</v>
      </c>
      <c r="B116" s="40">
        <v>0</v>
      </c>
      <c r="C116" s="40">
        <v>0</v>
      </c>
      <c r="D116" s="40">
        <v>0</v>
      </c>
      <c r="E116" s="27">
        <f>+E103</f>
        <v>679295.15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4"/>
        <v>679295.15</v>
      </c>
    </row>
    <row r="117" spans="1:11" ht="18.75" customHeight="1">
      <c r="A117" s="70" t="s">
        <v>110</v>
      </c>
      <c r="B117" s="40">
        <v>0</v>
      </c>
      <c r="C117" s="40">
        <v>0</v>
      </c>
      <c r="D117" s="40">
        <v>0</v>
      </c>
      <c r="E117" s="40">
        <v>0</v>
      </c>
      <c r="F117" s="27">
        <v>208444.39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4"/>
        <v>208444.39</v>
      </c>
    </row>
    <row r="118" spans="1:11" ht="18.75" customHeight="1">
      <c r="A118" s="70" t="s">
        <v>111</v>
      </c>
      <c r="B118" s="40">
        <v>0</v>
      </c>
      <c r="C118" s="40">
        <v>0</v>
      </c>
      <c r="D118" s="40">
        <v>0</v>
      </c>
      <c r="E118" s="40">
        <v>0</v>
      </c>
      <c r="F118" s="27">
        <v>388303.04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4"/>
        <v>388303.04</v>
      </c>
    </row>
    <row r="119" spans="1:11" ht="18.75" customHeight="1">
      <c r="A119" s="70" t="s">
        <v>112</v>
      </c>
      <c r="B119" s="40">
        <v>0</v>
      </c>
      <c r="C119" s="40">
        <v>0</v>
      </c>
      <c r="D119" s="40">
        <v>0</v>
      </c>
      <c r="E119" s="40">
        <v>0</v>
      </c>
      <c r="F119" s="27">
        <v>58851.79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4"/>
        <v>58851.79</v>
      </c>
    </row>
    <row r="120" spans="1:11" ht="18.75" customHeight="1">
      <c r="A120" s="70" t="s">
        <v>119</v>
      </c>
      <c r="B120" s="72">
        <v>0</v>
      </c>
      <c r="C120" s="72">
        <v>0</v>
      </c>
      <c r="D120" s="72">
        <v>0</v>
      </c>
      <c r="E120" s="72">
        <v>0</v>
      </c>
      <c r="F120" s="73">
        <v>437958.4</v>
      </c>
      <c r="G120" s="72">
        <v>0</v>
      </c>
      <c r="H120" s="72">
        <v>0</v>
      </c>
      <c r="I120" s="72">
        <v>0</v>
      </c>
      <c r="J120" s="72">
        <v>0</v>
      </c>
      <c r="K120" s="73">
        <f t="shared" si="24"/>
        <v>437958.4</v>
      </c>
    </row>
    <row r="121" spans="1:11" ht="18.75" customHeight="1">
      <c r="A121" s="70" t="s">
        <v>120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27">
        <v>435146.5</v>
      </c>
      <c r="H121" s="40">
        <v>0</v>
      </c>
      <c r="I121" s="40">
        <v>0</v>
      </c>
      <c r="J121" s="40">
        <v>0</v>
      </c>
      <c r="K121" s="41">
        <f t="shared" si="24"/>
        <v>435146.5</v>
      </c>
    </row>
    <row r="122" spans="1:11" ht="18.75" customHeight="1">
      <c r="A122" s="70" t="s">
        <v>121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36302.58</v>
      </c>
      <c r="H122" s="40">
        <v>0</v>
      </c>
      <c r="I122" s="40">
        <v>0</v>
      </c>
      <c r="J122" s="40">
        <v>0</v>
      </c>
      <c r="K122" s="41">
        <f t="shared" si="24"/>
        <v>36302.58</v>
      </c>
    </row>
    <row r="123" spans="1:11" ht="18.75" customHeight="1">
      <c r="A123" s="70" t="s">
        <v>122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219540.58</v>
      </c>
      <c r="H123" s="40">
        <v>0</v>
      </c>
      <c r="I123" s="40">
        <v>0</v>
      </c>
      <c r="J123" s="40">
        <v>0</v>
      </c>
      <c r="K123" s="41">
        <f t="shared" si="24"/>
        <v>219540.58</v>
      </c>
    </row>
    <row r="124" spans="1:11" ht="18.75" customHeight="1">
      <c r="A124" s="70" t="s">
        <v>123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194176.69</v>
      </c>
      <c r="H124" s="40">
        <v>0</v>
      </c>
      <c r="I124" s="40">
        <v>0</v>
      </c>
      <c r="J124" s="40">
        <v>0</v>
      </c>
      <c r="K124" s="41">
        <f t="shared" si="24"/>
        <v>194176.69</v>
      </c>
    </row>
    <row r="125" spans="1:11" ht="18.75" customHeight="1">
      <c r="A125" s="70" t="s">
        <v>124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511044.14</v>
      </c>
      <c r="H125" s="40">
        <v>0</v>
      </c>
      <c r="I125" s="40">
        <v>0</v>
      </c>
      <c r="J125" s="40">
        <v>0</v>
      </c>
      <c r="K125" s="41">
        <f t="shared" si="24"/>
        <v>511044.14</v>
      </c>
    </row>
    <row r="126" spans="1:11" ht="18.75" customHeight="1">
      <c r="A126" s="70" t="s">
        <v>125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27">
        <v>228887.85</v>
      </c>
      <c r="I126" s="40">
        <v>0</v>
      </c>
      <c r="J126" s="40">
        <v>0</v>
      </c>
      <c r="K126" s="41">
        <f t="shared" si="24"/>
        <v>228887.85</v>
      </c>
    </row>
    <row r="127" spans="1:11" ht="18.75" customHeight="1">
      <c r="A127" s="70" t="s">
        <v>126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397598.87</v>
      </c>
      <c r="I127" s="40">
        <v>0</v>
      </c>
      <c r="J127" s="40">
        <v>0</v>
      </c>
      <c r="K127" s="41">
        <f t="shared" si="24"/>
        <v>397598.87</v>
      </c>
    </row>
    <row r="128" spans="1:11" ht="18.75" customHeight="1">
      <c r="A128" s="70" t="s">
        <v>127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40">
        <v>0</v>
      </c>
      <c r="I128" s="27">
        <v>247877.44</v>
      </c>
      <c r="J128" s="40">
        <v>0</v>
      </c>
      <c r="K128" s="41">
        <f t="shared" si="24"/>
        <v>247877.44</v>
      </c>
    </row>
    <row r="129" spans="1:11" ht="18.75" customHeight="1">
      <c r="A129" s="71" t="s">
        <v>128</v>
      </c>
      <c r="B129" s="42">
        <v>0</v>
      </c>
      <c r="C129" s="42">
        <v>0</v>
      </c>
      <c r="D129" s="42">
        <v>0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  <c r="J129" s="43">
        <v>487951.19</v>
      </c>
      <c r="K129" s="44">
        <f t="shared" si="24"/>
        <v>487951.19</v>
      </c>
    </row>
    <row r="130" spans="1:11" ht="18.75" customHeight="1">
      <c r="A130" s="39"/>
      <c r="B130" s="50">
        <v>0</v>
      </c>
      <c r="C130" s="50">
        <v>0</v>
      </c>
      <c r="D130" s="50">
        <v>0</v>
      </c>
      <c r="E130" s="50">
        <v>0</v>
      </c>
      <c r="F130" s="50">
        <v>0</v>
      </c>
      <c r="G130" s="50">
        <v>0</v>
      </c>
      <c r="H130" s="50">
        <v>0</v>
      </c>
      <c r="I130" s="50">
        <v>0</v>
      </c>
      <c r="J130" s="50">
        <f>J103-J129</f>
        <v>0</v>
      </c>
      <c r="K130" s="51"/>
    </row>
    <row r="131" ht="18.75" customHeight="1">
      <c r="A131" s="59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2016-02-18T18:25:42Z</dcterms:modified>
  <cp:category/>
  <cp:version/>
  <cp:contentType/>
  <cp:contentStatus/>
</cp:coreProperties>
</file>