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<sst xmlns="http://schemas.openxmlformats.org/spreadsheetml/2006/main" count="133" uniqueCount="133">
  <si>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</si>
  <si>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</si>
  <si>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</si>
  <si>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</si>
  <si>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</si>
  <si>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</si>
  <si>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</si>
  <si>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</si>
  <si>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</si>
  <si>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</si>
  <si>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</si>
  <si>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</si>
  <si>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</si>
  <si>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</si>
  <si>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</si>
  <si>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</si>
  <si>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</si>
  <si>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</si>
  <si>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</si>
  <si>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</si>
  <si>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</si>
  <si>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</si>
  <si>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</si>
  <si>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</si>
  <si>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</si>
  <si>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</si>
  <si>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</si>
  <si>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</si>
  <si>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</si>
  <si>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</si>
  <si>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</si>
  <si>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</si>
  <si>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</si>
  <si>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</si>
  <si>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</si>
  <si>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</si>
  <si>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</si>
  <si>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</si>
  <si>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</si>
  <si>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</si>
  <si>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</si>
  <si>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</si>
  <si>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</si>
  <si>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</si>
  <si>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</si>
  <si>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</si>
  <si>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</si>
  <si>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</si>
  <si>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</si>
  <si>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</si>
  <si>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</si>
  <si>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</si>
  <si>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</si>
  <si>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</si>
  <si>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</si>
  <si>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</si>
  <si>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</si>
  <si>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</si>
  <si>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</si>
  <si>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</si>
  <si>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</si>
  <si>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</si>
  <si>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</si>
  <si>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</si>
  <si>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</si>
  <si>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</si>
  <si>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</si>
  <si>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</si>
  <si>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</si>
  <si>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</si>
  <si>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</si>
  <si>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</si>
  <si>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</si>
  <si>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</si>
  <si>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</si>
  <si>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</si>
  <si>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</si>
  <si>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</si>
  <si>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</si>
  <si>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</si>
  <si>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</si>
  <si>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</si>
  <si>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</si>
  <si>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</si>
  <si>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</si>
  <si>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</si>
  <si>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</si>
  <si>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</si>
  <si>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</si>
  <si>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</si>
  <si>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</si>
  <si>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</si>
  <si>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</si>
  <si>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</si>
  <si>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</si>
  <si>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</si>
  <si>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</si>
  <si>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</si>
  <si>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</si>
  <si>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</si>
  <si>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</si>
  <si>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</si>
  <si>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</si>
  <si>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</si>
  <si>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</si>
  <si>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</si>
  <si>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</si>
  <si>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</si>
  <si>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</si>
  <si>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</si>
  <si>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</si>
  <si>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</si>
  <si>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</si>
  <si>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</si>
  <si>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</si>
  <si>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</si>
  <si>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</si>
  <si>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</si>
  <si>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</si>
  <si>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</si>
  <si>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</si>
  <si>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</si>
  <si>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</si>
  <si>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</si>
  <si>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</si>
  <si>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</si>
  <si>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</si>
  <si>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</si>
  <si>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</si>
  <si>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</si>
  <si>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14/02/16 - VENCIMENTO 19/02/16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</si>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</sst>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179151</v>
      </c>
      <c r="C7" s="9">
        <f t="shared" si="0"/>
        <v>239342</v>
      </c>
      <c r="D7" s="9">
        <f t="shared" si="0"/>
        <v>256228</v>
      </c>
      <c r="E7" s="9">
        <f t="shared" si="0"/>
        <v>147518</v>
      </c>
      <c r="F7" s="9">
        <f t="shared" si="0"/>
        <v>238067</v>
      </c>
      <c r="G7" s="9">
        <f t="shared" si="0"/>
        <v>390537</v>
      </c>
      <c r="H7" s="9">
        <f t="shared" si="0"/>
        <v>137500</v>
      </c>
      <c r="I7" s="9">
        <f t="shared" si="0"/>
        <v>28060</v>
      </c>
      <c r="J7" s="9">
        <f t="shared" si="0"/>
        <v>115548</v>
      </c>
      <c r="K7" s="9">
        <f t="shared" si="0"/>
        <v>1731951</v>
      </c>
      <c r="L7" s="52"/>
    </row>
    <row r="8" spans="1:11" ht="17.25" customHeight="1">
      <c r="A8" s="10" t="s">
        <v>101</v>
      </c>
      <c r="B8" s="11">
        <f>B9+B12+B16</f>
        <v>100558</v>
      </c>
      <c r="C8" s="11">
        <f aca="true" t="shared" si="1" ref="C8:J8">C9+C12+C16</f>
        <v>142510</v>
      </c>
      <c r="D8" s="11">
        <f t="shared" si="1"/>
        <v>141186</v>
      </c>
      <c r="E8" s="11">
        <f t="shared" si="1"/>
        <v>85772</v>
      </c>
      <c r="F8" s="11">
        <f t="shared" si="1"/>
        <v>127058</v>
      </c>
      <c r="G8" s="11">
        <f t="shared" si="1"/>
        <v>210406</v>
      </c>
      <c r="H8" s="11">
        <f t="shared" si="1"/>
        <v>85732</v>
      </c>
      <c r="I8" s="11">
        <f t="shared" si="1"/>
        <v>14246</v>
      </c>
      <c r="J8" s="11">
        <f t="shared" si="1"/>
        <v>64526</v>
      </c>
      <c r="K8" s="11">
        <f>SUM(B8:J8)</f>
        <v>971994</v>
      </c>
    </row>
    <row r="9" spans="1:11" ht="17.25" customHeight="1">
      <c r="A9" s="15" t="s">
        <v>17</v>
      </c>
      <c r="B9" s="13">
        <f>+B10+B11</f>
        <v>20595</v>
      </c>
      <c r="C9" s="13">
        <f aca="true" t="shared" si="2" ref="C9:J9">+C10+C11</f>
        <v>31310</v>
      </c>
      <c r="D9" s="13">
        <f t="shared" si="2"/>
        <v>27303</v>
      </c>
      <c r="E9" s="13">
        <f t="shared" si="2"/>
        <v>17663</v>
      </c>
      <c r="F9" s="13">
        <f t="shared" si="2"/>
        <v>22349</v>
      </c>
      <c r="G9" s="13">
        <f t="shared" si="2"/>
        <v>28216</v>
      </c>
      <c r="H9" s="13">
        <f t="shared" si="2"/>
        <v>18728</v>
      </c>
      <c r="I9" s="13">
        <f t="shared" si="2"/>
        <v>3528</v>
      </c>
      <c r="J9" s="13">
        <f t="shared" si="2"/>
        <v>12024</v>
      </c>
      <c r="K9" s="11">
        <f>SUM(B9:J9)</f>
        <v>181716</v>
      </c>
    </row>
    <row r="10" spans="1:11" ht="17.25" customHeight="1">
      <c r="A10" s="29" t="s">
        <v>18</v>
      </c>
      <c r="B10" s="13">
        <v>20595</v>
      </c>
      <c r="C10" s="13">
        <v>31310</v>
      </c>
      <c r="D10" s="13">
        <v>27303</v>
      </c>
      <c r="E10" s="13">
        <v>17663</v>
      </c>
      <c r="F10" s="13">
        <v>22349</v>
      </c>
      <c r="G10" s="13">
        <v>28216</v>
      </c>
      <c r="H10" s="13">
        <v>18728</v>
      </c>
      <c r="I10" s="13">
        <v>3528</v>
      </c>
      <c r="J10" s="13">
        <v>12024</v>
      </c>
      <c r="K10" s="11">
        <f>SUM(B10:J10)</f>
        <v>181716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67060</v>
      </c>
      <c r="C12" s="17">
        <f t="shared" si="3"/>
        <v>94845</v>
      </c>
      <c r="D12" s="17">
        <f t="shared" si="3"/>
        <v>96815</v>
      </c>
      <c r="E12" s="17">
        <f t="shared" si="3"/>
        <v>58535</v>
      </c>
      <c r="F12" s="17">
        <f t="shared" si="3"/>
        <v>88941</v>
      </c>
      <c r="G12" s="17">
        <f t="shared" si="3"/>
        <v>156481</v>
      </c>
      <c r="H12" s="17">
        <f t="shared" si="3"/>
        <v>58361</v>
      </c>
      <c r="I12" s="17">
        <f t="shared" si="3"/>
        <v>9038</v>
      </c>
      <c r="J12" s="17">
        <f t="shared" si="3"/>
        <v>44206</v>
      </c>
      <c r="K12" s="11">
        <f aca="true" t="shared" si="4" ref="K12:K27">SUM(B12:J12)</f>
        <v>674282</v>
      </c>
    </row>
    <row r="13" spans="1:13" ht="17.25" customHeight="1">
      <c r="A13" s="14" t="s">
        <v>20</v>
      </c>
      <c r="B13" s="13">
        <v>32508</v>
      </c>
      <c r="C13" s="13">
        <v>50535</v>
      </c>
      <c r="D13" s="13">
        <v>50674</v>
      </c>
      <c r="E13" s="13">
        <v>31059</v>
      </c>
      <c r="F13" s="13">
        <v>43466</v>
      </c>
      <c r="G13" s="13">
        <v>71369</v>
      </c>
      <c r="H13" s="13">
        <v>27076</v>
      </c>
      <c r="I13" s="13">
        <v>5251</v>
      </c>
      <c r="J13" s="13">
        <v>23324</v>
      </c>
      <c r="K13" s="11">
        <f t="shared" si="4"/>
        <v>335262</v>
      </c>
      <c r="L13" s="52"/>
      <c r="M13" s="53"/>
    </row>
    <row r="14" spans="1:12" ht="17.25" customHeight="1">
      <c r="A14" s="14" t="s">
        <v>21</v>
      </c>
      <c r="B14" s="13">
        <v>33581</v>
      </c>
      <c r="C14" s="13">
        <v>42922</v>
      </c>
      <c r="D14" s="13">
        <v>44954</v>
      </c>
      <c r="E14" s="13">
        <v>26534</v>
      </c>
      <c r="F14" s="13">
        <v>44535</v>
      </c>
      <c r="G14" s="13">
        <v>83660</v>
      </c>
      <c r="H14" s="13">
        <v>30110</v>
      </c>
      <c r="I14" s="13">
        <v>3629</v>
      </c>
      <c r="J14" s="13">
        <v>20405</v>
      </c>
      <c r="K14" s="11">
        <f t="shared" si="4"/>
        <v>330330</v>
      </c>
      <c r="L14" s="52"/>
    </row>
    <row r="15" spans="1:11" ht="17.25" customHeight="1">
      <c r="A15" s="14" t="s">
        <v>22</v>
      </c>
      <c r="B15" s="13">
        <v>971</v>
      </c>
      <c r="C15" s="13">
        <v>1388</v>
      </c>
      <c r="D15" s="13">
        <v>1187</v>
      </c>
      <c r="E15" s="13">
        <v>942</v>
      </c>
      <c r="F15" s="13">
        <v>940</v>
      </c>
      <c r="G15" s="13">
        <v>1452</v>
      </c>
      <c r="H15" s="13">
        <v>1175</v>
      </c>
      <c r="I15" s="13">
        <v>158</v>
      </c>
      <c r="J15" s="13">
        <v>477</v>
      </c>
      <c r="K15" s="11">
        <f t="shared" si="4"/>
        <v>8690</v>
      </c>
    </row>
    <row r="16" spans="1:11" ht="17.25" customHeight="1">
      <c r="A16" s="15" t="s">
        <v>97</v>
      </c>
      <c r="B16" s="13">
        <f>B17+B18+B19</f>
        <v>12903</v>
      </c>
      <c r="C16" s="13">
        <f aca="true" t="shared" si="5" ref="C16:J16">C17+C18+C19</f>
        <v>16355</v>
      </c>
      <c r="D16" s="13">
        <f t="shared" si="5"/>
        <v>17068</v>
      </c>
      <c r="E16" s="13">
        <f t="shared" si="5"/>
        <v>9574</v>
      </c>
      <c r="F16" s="13">
        <f t="shared" si="5"/>
        <v>15768</v>
      </c>
      <c r="G16" s="13">
        <f t="shared" si="5"/>
        <v>25709</v>
      </c>
      <c r="H16" s="13">
        <f t="shared" si="5"/>
        <v>8643</v>
      </c>
      <c r="I16" s="13">
        <f t="shared" si="5"/>
        <v>1680</v>
      </c>
      <c r="J16" s="13">
        <f t="shared" si="5"/>
        <v>8296</v>
      </c>
      <c r="K16" s="11">
        <f t="shared" si="4"/>
        <v>115996</v>
      </c>
    </row>
    <row r="17" spans="1:11" ht="17.25" customHeight="1">
      <c r="A17" s="14" t="s">
        <v>98</v>
      </c>
      <c r="B17" s="13">
        <v>5063</v>
      </c>
      <c r="C17" s="13">
        <v>6578</v>
      </c>
      <c r="D17" s="13">
        <v>6936</v>
      </c>
      <c r="E17" s="13">
        <v>4028</v>
      </c>
      <c r="F17" s="13">
        <v>6822</v>
      </c>
      <c r="G17" s="13">
        <v>11100</v>
      </c>
      <c r="H17" s="13">
        <v>3874</v>
      </c>
      <c r="I17" s="13">
        <v>758</v>
      </c>
      <c r="J17" s="13">
        <v>3196</v>
      </c>
      <c r="K17" s="11">
        <f t="shared" si="4"/>
        <v>48355</v>
      </c>
    </row>
    <row r="18" spans="1:11" ht="17.25" customHeight="1">
      <c r="A18" s="14" t="s">
        <v>99</v>
      </c>
      <c r="B18" s="13">
        <v>1706</v>
      </c>
      <c r="C18" s="13">
        <v>1923</v>
      </c>
      <c r="D18" s="13">
        <v>2463</v>
      </c>
      <c r="E18" s="13">
        <v>1499</v>
      </c>
      <c r="F18" s="13">
        <v>2948</v>
      </c>
      <c r="G18" s="13">
        <v>5788</v>
      </c>
      <c r="H18" s="13">
        <v>1280</v>
      </c>
      <c r="I18" s="13">
        <v>201</v>
      </c>
      <c r="J18" s="13">
        <v>1334</v>
      </c>
      <c r="K18" s="11">
        <f t="shared" si="4"/>
        <v>19142</v>
      </c>
    </row>
    <row r="19" spans="1:11" ht="17.25" customHeight="1">
      <c r="A19" s="14" t="s">
        <v>100</v>
      </c>
      <c r="B19" s="13">
        <v>6134</v>
      </c>
      <c r="C19" s="13">
        <v>7854</v>
      </c>
      <c r="D19" s="13">
        <v>7669</v>
      </c>
      <c r="E19" s="13">
        <v>4047</v>
      </c>
      <c r="F19" s="13">
        <v>5998</v>
      </c>
      <c r="G19" s="13">
        <v>8821</v>
      </c>
      <c r="H19" s="13">
        <v>3489</v>
      </c>
      <c r="I19" s="13">
        <v>721</v>
      </c>
      <c r="J19" s="13">
        <v>3766</v>
      </c>
      <c r="K19" s="11">
        <f t="shared" si="4"/>
        <v>48499</v>
      </c>
    </row>
    <row r="20" spans="1:11" ht="17.25" customHeight="1">
      <c r="A20" s="16" t="s">
        <v>23</v>
      </c>
      <c r="B20" s="11">
        <f>+B21+B22+B23</f>
        <v>53850</v>
      </c>
      <c r="C20" s="11">
        <f aca="true" t="shared" si="6" ref="C20:J20">+C21+C22+C23</f>
        <v>60501</v>
      </c>
      <c r="D20" s="11">
        <f t="shared" si="6"/>
        <v>72347</v>
      </c>
      <c r="E20" s="11">
        <f t="shared" si="6"/>
        <v>38723</v>
      </c>
      <c r="F20" s="11">
        <f t="shared" si="6"/>
        <v>80492</v>
      </c>
      <c r="G20" s="11">
        <f t="shared" si="6"/>
        <v>141879</v>
      </c>
      <c r="H20" s="11">
        <f t="shared" si="6"/>
        <v>36860</v>
      </c>
      <c r="I20" s="11">
        <f t="shared" si="6"/>
        <v>7774</v>
      </c>
      <c r="J20" s="11">
        <f t="shared" si="6"/>
        <v>31057</v>
      </c>
      <c r="K20" s="11">
        <f t="shared" si="4"/>
        <v>523483</v>
      </c>
    </row>
    <row r="21" spans="1:12" ht="17.25" customHeight="1">
      <c r="A21" s="12" t="s">
        <v>24</v>
      </c>
      <c r="B21" s="13">
        <v>30481</v>
      </c>
      <c r="C21" s="13">
        <v>37020</v>
      </c>
      <c r="D21" s="13">
        <v>43893</v>
      </c>
      <c r="E21" s="13">
        <v>24016</v>
      </c>
      <c r="F21" s="13">
        <v>45823</v>
      </c>
      <c r="G21" s="13">
        <v>71601</v>
      </c>
      <c r="H21" s="13">
        <v>20597</v>
      </c>
      <c r="I21" s="13">
        <v>5108</v>
      </c>
      <c r="J21" s="13">
        <v>18688</v>
      </c>
      <c r="K21" s="11">
        <f t="shared" si="4"/>
        <v>297227</v>
      </c>
      <c r="L21" s="52"/>
    </row>
    <row r="22" spans="1:12" ht="17.25" customHeight="1">
      <c r="A22" s="12" t="s">
        <v>25</v>
      </c>
      <c r="B22" s="13">
        <v>22910</v>
      </c>
      <c r="C22" s="13">
        <v>22943</v>
      </c>
      <c r="D22" s="13">
        <v>27898</v>
      </c>
      <c r="E22" s="13">
        <v>14344</v>
      </c>
      <c r="F22" s="13">
        <v>34184</v>
      </c>
      <c r="G22" s="13">
        <v>69444</v>
      </c>
      <c r="H22" s="13">
        <v>15951</v>
      </c>
      <c r="I22" s="13">
        <v>2591</v>
      </c>
      <c r="J22" s="13">
        <v>12139</v>
      </c>
      <c r="K22" s="11">
        <f t="shared" si="4"/>
        <v>222404</v>
      </c>
      <c r="L22" s="52"/>
    </row>
    <row r="23" spans="1:11" ht="17.25" customHeight="1">
      <c r="A23" s="12" t="s">
        <v>26</v>
      </c>
      <c r="B23" s="13">
        <v>459</v>
      </c>
      <c r="C23" s="13">
        <v>538</v>
      </c>
      <c r="D23" s="13">
        <v>556</v>
      </c>
      <c r="E23" s="13">
        <v>363</v>
      </c>
      <c r="F23" s="13">
        <v>485</v>
      </c>
      <c r="G23" s="13">
        <v>834</v>
      </c>
      <c r="H23" s="13">
        <v>312</v>
      </c>
      <c r="I23" s="13">
        <v>75</v>
      </c>
      <c r="J23" s="13">
        <v>230</v>
      </c>
      <c r="K23" s="11">
        <f t="shared" si="4"/>
        <v>3852</v>
      </c>
    </row>
    <row r="24" spans="1:11" ht="17.25" customHeight="1">
      <c r="A24" s="16" t="s">
        <v>27</v>
      </c>
      <c r="B24" s="13">
        <v>24743</v>
      </c>
      <c r="C24" s="13">
        <v>36331</v>
      </c>
      <c r="D24" s="13">
        <v>42695</v>
      </c>
      <c r="E24" s="13">
        <v>23023</v>
      </c>
      <c r="F24" s="13">
        <v>30517</v>
      </c>
      <c r="G24" s="13">
        <v>38252</v>
      </c>
      <c r="H24" s="13">
        <v>14063</v>
      </c>
      <c r="I24" s="13">
        <v>6040</v>
      </c>
      <c r="J24" s="13">
        <v>19965</v>
      </c>
      <c r="K24" s="11">
        <f t="shared" si="4"/>
        <v>235629</v>
      </c>
    </row>
    <row r="25" spans="1:12" ht="17.25" customHeight="1">
      <c r="A25" s="12" t="s">
        <v>28</v>
      </c>
      <c r="B25" s="13">
        <v>15836</v>
      </c>
      <c r="C25" s="13">
        <v>23252</v>
      </c>
      <c r="D25" s="13">
        <v>27325</v>
      </c>
      <c r="E25" s="13">
        <v>14735</v>
      </c>
      <c r="F25" s="13">
        <v>19531</v>
      </c>
      <c r="G25" s="13">
        <v>24481</v>
      </c>
      <c r="H25" s="13">
        <v>9000</v>
      </c>
      <c r="I25" s="13">
        <v>3866</v>
      </c>
      <c r="J25" s="13">
        <v>12778</v>
      </c>
      <c r="K25" s="11">
        <f t="shared" si="4"/>
        <v>150804</v>
      </c>
      <c r="L25" s="52"/>
    </row>
    <row r="26" spans="1:12" ht="17.25" customHeight="1">
      <c r="A26" s="12" t="s">
        <v>29</v>
      </c>
      <c r="B26" s="13">
        <v>8907</v>
      </c>
      <c r="C26" s="13">
        <v>13079</v>
      </c>
      <c r="D26" s="13">
        <v>15370</v>
      </c>
      <c r="E26" s="13">
        <v>8288</v>
      </c>
      <c r="F26" s="13">
        <v>10986</v>
      </c>
      <c r="G26" s="13">
        <v>13771</v>
      </c>
      <c r="H26" s="13">
        <v>5063</v>
      </c>
      <c r="I26" s="13">
        <v>2174</v>
      </c>
      <c r="J26" s="13">
        <v>7187</v>
      </c>
      <c r="K26" s="11">
        <f t="shared" si="4"/>
        <v>84825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845</v>
      </c>
      <c r="I27" s="11">
        <v>0</v>
      </c>
      <c r="J27" s="11">
        <v>0</v>
      </c>
      <c r="K27" s="11">
        <f t="shared" si="4"/>
        <v>845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29449.42</v>
      </c>
      <c r="I35" s="19">
        <v>0</v>
      </c>
      <c r="J35" s="19">
        <v>0</v>
      </c>
      <c r="K35" s="23">
        <f>SUM(B35:J35)</f>
        <v>29449.42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483253.15</v>
      </c>
      <c r="C47" s="22">
        <f aca="true" t="shared" si="11" ref="C47:H47">+C48+C57</f>
        <v>731374.9899999999</v>
      </c>
      <c r="D47" s="22">
        <f t="shared" si="11"/>
        <v>879726.18</v>
      </c>
      <c r="E47" s="22">
        <f t="shared" si="11"/>
        <v>439953.54</v>
      </c>
      <c r="F47" s="22">
        <f t="shared" si="11"/>
        <v>677673.44</v>
      </c>
      <c r="G47" s="22">
        <f t="shared" si="11"/>
        <v>953317.8</v>
      </c>
      <c r="H47" s="22">
        <f t="shared" si="11"/>
        <v>422737.47</v>
      </c>
      <c r="I47" s="22">
        <f>+I48+I57</f>
        <v>135161.65</v>
      </c>
      <c r="J47" s="22">
        <f>+J48+J57</f>
        <v>343601.26</v>
      </c>
      <c r="K47" s="22">
        <f>SUM(B47:J47)</f>
        <v>5066799.4799999995</v>
      </c>
    </row>
    <row r="48" spans="1:11" ht="17.25" customHeight="1">
      <c r="A48" s="16" t="s">
        <v>115</v>
      </c>
      <c r="B48" s="23">
        <f>SUM(B49:B56)</f>
        <v>465136.78</v>
      </c>
      <c r="C48" s="23">
        <f aca="true" t="shared" si="12" ref="C48:J48">SUM(C49:C56)</f>
        <v>708463.2499999999</v>
      </c>
      <c r="D48" s="23">
        <f t="shared" si="12"/>
        <v>853449.91</v>
      </c>
      <c r="E48" s="23">
        <f t="shared" si="12"/>
        <v>418150.88</v>
      </c>
      <c r="F48" s="23">
        <f t="shared" si="12"/>
        <v>654918.75</v>
      </c>
      <c r="G48" s="23">
        <f t="shared" si="12"/>
        <v>924254.75</v>
      </c>
      <c r="H48" s="23">
        <f t="shared" si="12"/>
        <v>403286.95999999996</v>
      </c>
      <c r="I48" s="23">
        <f t="shared" si="12"/>
        <v>135161.65</v>
      </c>
      <c r="J48" s="23">
        <f t="shared" si="12"/>
        <v>329911.17</v>
      </c>
      <c r="K48" s="23">
        <f aca="true" t="shared" si="13" ref="K48:K57">SUM(B48:J48)</f>
        <v>4892734.1</v>
      </c>
    </row>
    <row r="49" spans="1:11" ht="17.25" customHeight="1">
      <c r="A49" s="34" t="s">
        <v>46</v>
      </c>
      <c r="B49" s="23">
        <f aca="true" t="shared" si="14" ref="B49:H49">ROUND(B30*B7,2)</f>
        <v>461905.02</v>
      </c>
      <c r="C49" s="23">
        <f t="shared" si="14"/>
        <v>702301.23</v>
      </c>
      <c r="D49" s="23">
        <f t="shared" si="14"/>
        <v>848345.29</v>
      </c>
      <c r="E49" s="23">
        <f t="shared" si="14"/>
        <v>415381.18</v>
      </c>
      <c r="F49" s="23">
        <f t="shared" si="14"/>
        <v>650756.14</v>
      </c>
      <c r="G49" s="23">
        <f t="shared" si="14"/>
        <v>918347.76</v>
      </c>
      <c r="H49" s="23">
        <f t="shared" si="14"/>
        <v>370755</v>
      </c>
      <c r="I49" s="23">
        <f>ROUND(I30*I7,2)</f>
        <v>134095.93</v>
      </c>
      <c r="J49" s="23">
        <f>ROUND(J30*J7,2)</f>
        <v>327694.13</v>
      </c>
      <c r="K49" s="23">
        <f t="shared" si="13"/>
        <v>4829581.68</v>
      </c>
    </row>
    <row r="50" spans="1:11" ht="17.25" customHeight="1">
      <c r="A50" s="34" t="s">
        <v>47</v>
      </c>
      <c r="B50" s="19">
        <v>0</v>
      </c>
      <c r="C50" s="23">
        <f>ROUND(C31*C7,2)</f>
        <v>1561.08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1561.08</v>
      </c>
    </row>
    <row r="51" spans="1:11" ht="17.25" customHeight="1">
      <c r="A51" s="68" t="s">
        <v>108</v>
      </c>
      <c r="B51" s="69">
        <f aca="true" t="shared" si="15" ref="B51:H51">ROUND(B32*B7,2)</f>
        <v>-859.92</v>
      </c>
      <c r="C51" s="69">
        <f t="shared" si="15"/>
        <v>-1172.78</v>
      </c>
      <c r="D51" s="69">
        <f t="shared" si="15"/>
        <v>-1281.14</v>
      </c>
      <c r="E51" s="69">
        <f t="shared" si="15"/>
        <v>-675.7</v>
      </c>
      <c r="F51" s="69">
        <f t="shared" si="15"/>
        <v>-1118.91</v>
      </c>
      <c r="G51" s="69">
        <f t="shared" si="15"/>
        <v>-1523.09</v>
      </c>
      <c r="H51" s="69">
        <f t="shared" si="15"/>
        <v>-632.5</v>
      </c>
      <c r="I51" s="19">
        <v>0</v>
      </c>
      <c r="J51" s="19">
        <v>0</v>
      </c>
      <c r="K51" s="69">
        <f>SUM(B51:J51)</f>
        <v>-7264.04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29449.42</v>
      </c>
      <c r="I53" s="31">
        <f>+I35</f>
        <v>0</v>
      </c>
      <c r="J53" s="31">
        <f>+J35</f>
        <v>0</v>
      </c>
      <c r="K53" s="23">
        <f t="shared" si="13"/>
        <v>29449.42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-35822.509999999995</v>
      </c>
      <c r="C61" s="35">
        <f t="shared" si="16"/>
        <v>-137825.57</v>
      </c>
      <c r="D61" s="35">
        <f t="shared" si="16"/>
        <v>-124806.98</v>
      </c>
      <c r="E61" s="35">
        <f t="shared" si="16"/>
        <v>-83115.87999999999</v>
      </c>
      <c r="F61" s="35">
        <f t="shared" si="16"/>
        <v>-31933.53</v>
      </c>
      <c r="G61" s="35">
        <f t="shared" si="16"/>
        <v>-137480.4</v>
      </c>
      <c r="H61" s="35">
        <f t="shared" si="16"/>
        <v>-83147.45</v>
      </c>
      <c r="I61" s="35">
        <f t="shared" si="16"/>
        <v>-20002.96</v>
      </c>
      <c r="J61" s="35">
        <f t="shared" si="16"/>
        <v>-51841.659999999996</v>
      </c>
      <c r="K61" s="35">
        <f>SUM(B61:J61)</f>
        <v>-705976.94</v>
      </c>
    </row>
    <row r="62" spans="1:11" ht="18.75" customHeight="1">
      <c r="A62" s="16" t="s">
        <v>77</v>
      </c>
      <c r="B62" s="35">
        <f aca="true" t="shared" si="17" ref="B62:J62">B63+B64+B65+B66+B67+B68</f>
        <v>-78261</v>
      </c>
      <c r="C62" s="35">
        <f t="shared" si="17"/>
        <v>-118978</v>
      </c>
      <c r="D62" s="35">
        <f t="shared" si="17"/>
        <v>-103751.4</v>
      </c>
      <c r="E62" s="35">
        <f t="shared" si="17"/>
        <v>-67119.4</v>
      </c>
      <c r="F62" s="35">
        <f t="shared" si="17"/>
        <v>-84926.2</v>
      </c>
      <c r="G62" s="35">
        <f t="shared" si="17"/>
        <v>-107220.8</v>
      </c>
      <c r="H62" s="35">
        <f t="shared" si="17"/>
        <v>-71166.4</v>
      </c>
      <c r="I62" s="35">
        <f t="shared" si="17"/>
        <v>-13406.4</v>
      </c>
      <c r="J62" s="35">
        <f t="shared" si="17"/>
        <v>-45691.2</v>
      </c>
      <c r="K62" s="35">
        <f aca="true" t="shared" si="18" ref="K62:K100">SUM(B62:J62)</f>
        <v>-690520.8</v>
      </c>
    </row>
    <row r="63" spans="1:11" ht="18.75" customHeight="1">
      <c r="A63" s="12" t="s">
        <v>78</v>
      </c>
      <c r="B63" s="35">
        <f>-ROUND(B9*$D$3,2)</f>
        <v>-78261</v>
      </c>
      <c r="C63" s="35">
        <f aca="true" t="shared" si="19" ref="C63:J63">-ROUND(C9*$D$3,2)</f>
        <v>-118978</v>
      </c>
      <c r="D63" s="35">
        <f t="shared" si="19"/>
        <v>-103751.4</v>
      </c>
      <c r="E63" s="35">
        <f t="shared" si="19"/>
        <v>-67119.4</v>
      </c>
      <c r="F63" s="35">
        <f t="shared" si="19"/>
        <v>-84926.2</v>
      </c>
      <c r="G63" s="35">
        <f t="shared" si="19"/>
        <v>-107220.8</v>
      </c>
      <c r="H63" s="35">
        <f t="shared" si="19"/>
        <v>-71166.4</v>
      </c>
      <c r="I63" s="35">
        <f t="shared" si="19"/>
        <v>-13406.4</v>
      </c>
      <c r="J63" s="35">
        <f t="shared" si="19"/>
        <v>-45691.2</v>
      </c>
      <c r="K63" s="35">
        <f t="shared" si="18"/>
        <v>-690520.8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42438.490000000005</v>
      </c>
      <c r="C69" s="35">
        <f aca="true" t="shared" si="20" ref="C69:J69">SUM(C70:C98)</f>
        <v>-18847.57</v>
      </c>
      <c r="D69" s="35">
        <f t="shared" si="20"/>
        <v>-21055.58</v>
      </c>
      <c r="E69" s="35">
        <f t="shared" si="20"/>
        <v>-15996.48</v>
      </c>
      <c r="F69" s="35">
        <f t="shared" si="20"/>
        <v>52992.67</v>
      </c>
      <c r="G69" s="35">
        <f t="shared" si="20"/>
        <v>-30259.6</v>
      </c>
      <c r="H69" s="35">
        <f t="shared" si="20"/>
        <v>-11981.05</v>
      </c>
      <c r="I69" s="35">
        <f t="shared" si="20"/>
        <v>-6596.5599999999995</v>
      </c>
      <c r="J69" s="35">
        <f t="shared" si="20"/>
        <v>-6150.46</v>
      </c>
      <c r="K69" s="35">
        <f t="shared" si="18"/>
        <v>-15456.14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-3651.61</v>
      </c>
      <c r="F93" s="19">
        <v>0</v>
      </c>
      <c r="G93" s="19">
        <v>0</v>
      </c>
      <c r="H93" s="19">
        <v>0</v>
      </c>
      <c r="I93" s="48">
        <v>-1703.04</v>
      </c>
      <c r="J93" s="48">
        <v>-6150.46</v>
      </c>
      <c r="K93" s="48">
        <f t="shared" si="18"/>
        <v>-11505.11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15437.02</v>
      </c>
      <c r="C97" s="48">
        <v>-7180.26</v>
      </c>
      <c r="D97" s="48">
        <v>-7686.84</v>
      </c>
      <c r="E97" s="48">
        <v>-4425.54</v>
      </c>
      <c r="F97" s="48">
        <v>20513.18</v>
      </c>
      <c r="G97" s="48">
        <v>-11716.11</v>
      </c>
      <c r="H97" s="48">
        <v>-4099.65</v>
      </c>
      <c r="I97" s="48">
        <v>-841.8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447430.64</v>
      </c>
      <c r="C103" s="24">
        <f t="shared" si="21"/>
        <v>593549.4199999999</v>
      </c>
      <c r="D103" s="24">
        <f t="shared" si="21"/>
        <v>754919.2000000001</v>
      </c>
      <c r="E103" s="24">
        <f t="shared" si="21"/>
        <v>356837.66</v>
      </c>
      <c r="F103" s="24">
        <f t="shared" si="21"/>
        <v>645739.91</v>
      </c>
      <c r="G103" s="24">
        <f t="shared" si="21"/>
        <v>815837.4</v>
      </c>
      <c r="H103" s="24">
        <f t="shared" si="21"/>
        <v>339590.01999999996</v>
      </c>
      <c r="I103" s="24">
        <f>+I104+I105</f>
        <v>115158.69</v>
      </c>
      <c r="J103" s="24">
        <f>+J104+J105</f>
        <v>291759.6</v>
      </c>
      <c r="K103" s="48">
        <f>SUM(B103:J103)</f>
        <v>4360822.54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429314.27</v>
      </c>
      <c r="C104" s="24">
        <f t="shared" si="22"/>
        <v>570637.6799999999</v>
      </c>
      <c r="D104" s="24">
        <f t="shared" si="22"/>
        <v>728642.93</v>
      </c>
      <c r="E104" s="24">
        <f t="shared" si="22"/>
        <v>335035</v>
      </c>
      <c r="F104" s="24">
        <f t="shared" si="22"/>
        <v>622985.2200000001</v>
      </c>
      <c r="G104" s="24">
        <f t="shared" si="22"/>
        <v>786774.35</v>
      </c>
      <c r="H104" s="24">
        <f t="shared" si="22"/>
        <v>320139.50999999995</v>
      </c>
      <c r="I104" s="24">
        <f t="shared" si="22"/>
        <v>115158.69</v>
      </c>
      <c r="J104" s="24">
        <f t="shared" si="22"/>
        <v>278069.50999999995</v>
      </c>
      <c r="K104" s="48">
        <f>SUM(B104:J104)</f>
        <v>4186757.1599999997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4360822.55</v>
      </c>
      <c r="L111" s="54"/>
    </row>
    <row r="112" spans="1:11" ht="18.75" customHeight="1">
      <c r="A112" s="26" t="s">
        <v>73</v>
      </c>
      <c r="B112" s="27">
        <v>57961.1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57961.1</v>
      </c>
    </row>
    <row r="113" spans="1:11" ht="18.75" customHeight="1">
      <c r="A113" s="26" t="s">
        <v>74</v>
      </c>
      <c r="B113" s="27">
        <v>389469.54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389469.54</v>
      </c>
    </row>
    <row r="114" spans="1:11" ht="18.75" customHeight="1">
      <c r="A114" s="26" t="s">
        <v>75</v>
      </c>
      <c r="B114" s="40">
        <v>0</v>
      </c>
      <c r="C114" s="27">
        <f>+C103</f>
        <v>593549.4199999999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593549.4199999999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754919.2000000001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754919.2000000001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356837.66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356837.66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122776.86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122776.86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229641.22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229641.22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38520.88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38520.88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254800.95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254800.95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241392.64</v>
      </c>
      <c r="H121" s="40">
        <v>0</v>
      </c>
      <c r="I121" s="40">
        <v>0</v>
      </c>
      <c r="J121" s="40">
        <v>0</v>
      </c>
      <c r="K121" s="41">
        <f t="shared" si="24"/>
        <v>241392.64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24695.12</v>
      </c>
      <c r="H122" s="40">
        <v>0</v>
      </c>
      <c r="I122" s="40">
        <v>0</v>
      </c>
      <c r="J122" s="40">
        <v>0</v>
      </c>
      <c r="K122" s="41">
        <f t="shared" si="24"/>
        <v>24695.12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131945.53</v>
      </c>
      <c r="H123" s="40">
        <v>0</v>
      </c>
      <c r="I123" s="40">
        <v>0</v>
      </c>
      <c r="J123" s="40">
        <v>0</v>
      </c>
      <c r="K123" s="41">
        <f t="shared" si="24"/>
        <v>131945.53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116543.67</v>
      </c>
      <c r="H124" s="40">
        <v>0</v>
      </c>
      <c r="I124" s="40">
        <v>0</v>
      </c>
      <c r="J124" s="40">
        <v>0</v>
      </c>
      <c r="K124" s="41">
        <f t="shared" si="24"/>
        <v>116543.67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301260.44</v>
      </c>
      <c r="H125" s="40">
        <v>0</v>
      </c>
      <c r="I125" s="40">
        <v>0</v>
      </c>
      <c r="J125" s="40">
        <v>0</v>
      </c>
      <c r="K125" s="41">
        <f t="shared" si="24"/>
        <v>301260.44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124141.87</v>
      </c>
      <c r="I126" s="40">
        <v>0</v>
      </c>
      <c r="J126" s="40">
        <v>0</v>
      </c>
      <c r="K126" s="41">
        <f t="shared" si="24"/>
        <v>124141.87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215448.16</v>
      </c>
      <c r="I127" s="40">
        <v>0</v>
      </c>
      <c r="J127" s="40">
        <v>0</v>
      </c>
      <c r="K127" s="41">
        <f t="shared" si="24"/>
        <v>215448.16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115158.69</v>
      </c>
      <c r="J128" s="40">
        <v>0</v>
      </c>
      <c r="K128" s="41">
        <f t="shared" si="24"/>
        <v>115158.69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291759.6</v>
      </c>
      <c r="K129" s="44">
        <f t="shared" si="24"/>
        <v>291759.6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2016-02-18T18:28:53Z</dcterms:modified>
  <cp:category/>
  <cp:version/>
  <cp:contentType/>
  <cp:contentStatus/>
</cp:coreProperties>
</file>