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<sst xmlns="http://schemas.openxmlformats.org/spreadsheetml/2006/main" count="133" uniqueCount="133">
  <si>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</si>
  <si>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</si>
  <si>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</si>
  <si>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</si>
  <si>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</si>
  <si>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</si>
  <si>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</si>
  <si>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</si>
  <si>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</si>
  <si>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</si>
  <si>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</si>
  <si>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</si>
  <si>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</si>
  <si>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</si>
  <si>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</si>
  <si>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</si>
  <si>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</si>
  <si>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</si>
  <si>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</si>
  <si>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</si>
  <si>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</si>
  <si>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</si>
  <si>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</si>
  <si>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</si>
  <si>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</si>
  <si>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</si>
  <si>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</si>
  <si>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</si>
  <si>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</si>
  <si>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</si>
  <si>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</si>
  <si>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</si>
  <si>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</si>
  <si>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</si>
  <si>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</si>
  <si>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</si>
  <si>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</si>
  <si>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</si>
  <si>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</si>
  <si>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</si>
  <si>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</si>
  <si>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</si>
  <si>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</si>
  <si>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</si>
  <si>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</si>
  <si>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</si>
  <si>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</si>
  <si>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</si>
  <si>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</si>
  <si>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</si>
  <si>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</si>
  <si>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</si>
  <si>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</si>
  <si>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</si>
  <si>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</si>
  <si>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</si>
  <si>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</si>
  <si>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</si>
  <si>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</si>
  <si>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</si>
  <si>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</si>
  <si>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</si>
  <si>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</si>
  <si>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</si>
  <si>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</si>
  <si>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</si>
  <si>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</si>
  <si>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</si>
  <si>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</si>
  <si>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</si>
  <si>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</si>
  <si>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</si>
  <si>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</si>
  <si>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</si>
  <si>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</si>
  <si>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</si>
  <si>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</si>
  <si>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</si>
  <si>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</si>
  <si>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</si>
  <si>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</si>
  <si>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</si>
  <si>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</si>
  <si>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</si>
  <si>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</si>
  <si>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</si>
  <si>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</si>
  <si>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</si>
  <si>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</si>
  <si>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</si>
  <si>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</si>
  <si>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</si>
  <si>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</si>
  <si>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</si>
  <si>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</si>
  <si>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</si>
  <si>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</si>
  <si>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</si>
  <si>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</si>
  <si>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</si>
  <si>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</si>
  <si>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</si>
  <si>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</si>
  <si>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</si>
  <si>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</si>
  <si>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</si>
  <si>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</si>
  <si>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</si>
  <si>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</si>
  <si>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</si>
  <si>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</si>
  <si>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</si>
  <si>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</si>
  <si>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</si>
  <si>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</si>
  <si>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</si>
  <si>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</si>
  <si>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</si>
  <si>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</si>
  <si>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</si>
  <si>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</si>
  <si>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</si>
  <si>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</si>
  <si>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</si>
  <si>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</si>
  <si>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</si>
  <si>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</si>
  <si>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</si>
  <si>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</si>
  <si>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</si>
  <si>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16/02/16 - VENCIMENTO 23/02/16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</si>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</sst>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622284</v>
      </c>
      <c r="C7" s="9">
        <f t="shared" si="0"/>
        <v>796806</v>
      </c>
      <c r="D7" s="9">
        <f t="shared" si="0"/>
        <v>830288</v>
      </c>
      <c r="E7" s="9">
        <f t="shared" si="0"/>
        <v>553183</v>
      </c>
      <c r="F7" s="9">
        <f t="shared" si="0"/>
        <v>732114</v>
      </c>
      <c r="G7" s="9">
        <f t="shared" si="0"/>
        <v>1225988</v>
      </c>
      <c r="H7" s="9">
        <f t="shared" si="0"/>
        <v>576058</v>
      </c>
      <c r="I7" s="9">
        <f t="shared" si="0"/>
        <v>129855</v>
      </c>
      <c r="J7" s="9">
        <f t="shared" si="0"/>
        <v>325464</v>
      </c>
      <c r="K7" s="9">
        <f t="shared" si="0"/>
        <v>5792040</v>
      </c>
      <c r="L7" s="52"/>
    </row>
    <row r="8" spans="1:11" ht="17.25" customHeight="1">
      <c r="A8" s="10" t="s">
        <v>101</v>
      </c>
      <c r="B8" s="11">
        <f>B9+B12+B16</f>
        <v>364117</v>
      </c>
      <c r="C8" s="11">
        <f aca="true" t="shared" si="1" ref="C8:J8">C9+C12+C16</f>
        <v>478697</v>
      </c>
      <c r="D8" s="11">
        <f t="shared" si="1"/>
        <v>469419</v>
      </c>
      <c r="E8" s="11">
        <f t="shared" si="1"/>
        <v>328040</v>
      </c>
      <c r="F8" s="11">
        <f t="shared" si="1"/>
        <v>416774</v>
      </c>
      <c r="G8" s="11">
        <f t="shared" si="1"/>
        <v>682190</v>
      </c>
      <c r="H8" s="11">
        <f t="shared" si="1"/>
        <v>355316</v>
      </c>
      <c r="I8" s="11">
        <f t="shared" si="1"/>
        <v>70210</v>
      </c>
      <c r="J8" s="11">
        <f t="shared" si="1"/>
        <v>185052</v>
      </c>
      <c r="K8" s="11">
        <f>SUM(B8:J8)</f>
        <v>3349815</v>
      </c>
    </row>
    <row r="9" spans="1:11" ht="17.25" customHeight="1">
      <c r="A9" s="15" t="s">
        <v>17</v>
      </c>
      <c r="B9" s="13">
        <f>+B10+B11</f>
        <v>50648</v>
      </c>
      <c r="C9" s="13">
        <f aca="true" t="shared" si="2" ref="C9:J9">+C10+C11</f>
        <v>68283</v>
      </c>
      <c r="D9" s="13">
        <f t="shared" si="2"/>
        <v>57812</v>
      </c>
      <c r="E9" s="13">
        <f t="shared" si="2"/>
        <v>46075</v>
      </c>
      <c r="F9" s="13">
        <f t="shared" si="2"/>
        <v>52788</v>
      </c>
      <c r="G9" s="13">
        <f t="shared" si="2"/>
        <v>70987</v>
      </c>
      <c r="H9" s="13">
        <f t="shared" si="2"/>
        <v>63389</v>
      </c>
      <c r="I9" s="13">
        <f t="shared" si="2"/>
        <v>11371</v>
      </c>
      <c r="J9" s="13">
        <f t="shared" si="2"/>
        <v>21173</v>
      </c>
      <c r="K9" s="11">
        <f>SUM(B9:J9)</f>
        <v>442526</v>
      </c>
    </row>
    <row r="10" spans="1:11" ht="17.25" customHeight="1">
      <c r="A10" s="29" t="s">
        <v>18</v>
      </c>
      <c r="B10" s="13">
        <v>50648</v>
      </c>
      <c r="C10" s="13">
        <v>68283</v>
      </c>
      <c r="D10" s="13">
        <v>57812</v>
      </c>
      <c r="E10" s="13">
        <v>46075</v>
      </c>
      <c r="F10" s="13">
        <v>52788</v>
      </c>
      <c r="G10" s="13">
        <v>70987</v>
      </c>
      <c r="H10" s="13">
        <v>63389</v>
      </c>
      <c r="I10" s="13">
        <v>11371</v>
      </c>
      <c r="J10" s="13">
        <v>21173</v>
      </c>
      <c r="K10" s="11">
        <f>SUM(B10:J10)</f>
        <v>442526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261414</v>
      </c>
      <c r="C12" s="17">
        <f t="shared" si="3"/>
        <v>344409</v>
      </c>
      <c r="D12" s="17">
        <f t="shared" si="3"/>
        <v>342227</v>
      </c>
      <c r="E12" s="17">
        <f t="shared" si="3"/>
        <v>238986</v>
      </c>
      <c r="F12" s="17">
        <f t="shared" si="3"/>
        <v>306496</v>
      </c>
      <c r="G12" s="17">
        <f t="shared" si="3"/>
        <v>517971</v>
      </c>
      <c r="H12" s="17">
        <f t="shared" si="3"/>
        <v>249913</v>
      </c>
      <c r="I12" s="17">
        <f t="shared" si="3"/>
        <v>48210</v>
      </c>
      <c r="J12" s="17">
        <f t="shared" si="3"/>
        <v>134590</v>
      </c>
      <c r="K12" s="11">
        <f aca="true" t="shared" si="4" ref="K12:K27">SUM(B12:J12)</f>
        <v>2444216</v>
      </c>
    </row>
    <row r="13" spans="1:13" ht="17.25" customHeight="1">
      <c r="A13" s="14" t="s">
        <v>20</v>
      </c>
      <c r="B13" s="13">
        <v>130828</v>
      </c>
      <c r="C13" s="13">
        <v>184662</v>
      </c>
      <c r="D13" s="13">
        <v>187095</v>
      </c>
      <c r="E13" s="13">
        <v>126403</v>
      </c>
      <c r="F13" s="13">
        <v>161684</v>
      </c>
      <c r="G13" s="13">
        <v>254805</v>
      </c>
      <c r="H13" s="13">
        <v>121447</v>
      </c>
      <c r="I13" s="13">
        <v>27836</v>
      </c>
      <c r="J13" s="13">
        <v>73649</v>
      </c>
      <c r="K13" s="11">
        <f t="shared" si="4"/>
        <v>1268409</v>
      </c>
      <c r="L13" s="52"/>
      <c r="M13" s="53"/>
    </row>
    <row r="14" spans="1:12" ht="17.25" customHeight="1">
      <c r="A14" s="14" t="s">
        <v>21</v>
      </c>
      <c r="B14" s="13">
        <v>124394</v>
      </c>
      <c r="C14" s="13">
        <v>150549</v>
      </c>
      <c r="D14" s="13">
        <v>146902</v>
      </c>
      <c r="E14" s="13">
        <v>106497</v>
      </c>
      <c r="F14" s="13">
        <v>138964</v>
      </c>
      <c r="G14" s="13">
        <v>254452</v>
      </c>
      <c r="H14" s="13">
        <v>118738</v>
      </c>
      <c r="I14" s="13">
        <v>18551</v>
      </c>
      <c r="J14" s="13">
        <v>58396</v>
      </c>
      <c r="K14" s="11">
        <f t="shared" si="4"/>
        <v>1117443</v>
      </c>
      <c r="L14" s="52"/>
    </row>
    <row r="15" spans="1:11" ht="17.25" customHeight="1">
      <c r="A15" s="14" t="s">
        <v>22</v>
      </c>
      <c r="B15" s="13">
        <v>6192</v>
      </c>
      <c r="C15" s="13">
        <v>9198</v>
      </c>
      <c r="D15" s="13">
        <v>8230</v>
      </c>
      <c r="E15" s="13">
        <v>6086</v>
      </c>
      <c r="F15" s="13">
        <v>5848</v>
      </c>
      <c r="G15" s="13">
        <v>8714</v>
      </c>
      <c r="H15" s="13">
        <v>9728</v>
      </c>
      <c r="I15" s="13">
        <v>1823</v>
      </c>
      <c r="J15" s="13">
        <v>2545</v>
      </c>
      <c r="K15" s="11">
        <f t="shared" si="4"/>
        <v>58364</v>
      </c>
    </row>
    <row r="16" spans="1:11" ht="17.25" customHeight="1">
      <c r="A16" s="15" t="s">
        <v>97</v>
      </c>
      <c r="B16" s="13">
        <f>B17+B18+B19</f>
        <v>52055</v>
      </c>
      <c r="C16" s="13">
        <f aca="true" t="shared" si="5" ref="C16:J16">C17+C18+C19</f>
        <v>66005</v>
      </c>
      <c r="D16" s="13">
        <f t="shared" si="5"/>
        <v>69380</v>
      </c>
      <c r="E16" s="13">
        <f t="shared" si="5"/>
        <v>42979</v>
      </c>
      <c r="F16" s="13">
        <f t="shared" si="5"/>
        <v>57490</v>
      </c>
      <c r="G16" s="13">
        <f t="shared" si="5"/>
        <v>93232</v>
      </c>
      <c r="H16" s="13">
        <f t="shared" si="5"/>
        <v>42014</v>
      </c>
      <c r="I16" s="13">
        <f t="shared" si="5"/>
        <v>10629</v>
      </c>
      <c r="J16" s="13">
        <f t="shared" si="5"/>
        <v>29289</v>
      </c>
      <c r="K16" s="11">
        <f t="shared" si="4"/>
        <v>463073</v>
      </c>
    </row>
    <row r="17" spans="1:11" ht="17.25" customHeight="1">
      <c r="A17" s="14" t="s">
        <v>98</v>
      </c>
      <c r="B17" s="13">
        <v>15909</v>
      </c>
      <c r="C17" s="13">
        <v>21638</v>
      </c>
      <c r="D17" s="13">
        <v>20336</v>
      </c>
      <c r="E17" s="13">
        <v>14160</v>
      </c>
      <c r="F17" s="13">
        <v>20720</v>
      </c>
      <c r="G17" s="13">
        <v>34663</v>
      </c>
      <c r="H17" s="13">
        <v>15471</v>
      </c>
      <c r="I17" s="13">
        <v>3450</v>
      </c>
      <c r="J17" s="13">
        <v>7961</v>
      </c>
      <c r="K17" s="11">
        <f t="shared" si="4"/>
        <v>154308</v>
      </c>
    </row>
    <row r="18" spans="1:11" ht="17.25" customHeight="1">
      <c r="A18" s="14" t="s">
        <v>99</v>
      </c>
      <c r="B18" s="13">
        <v>5198</v>
      </c>
      <c r="C18" s="13">
        <v>5086</v>
      </c>
      <c r="D18" s="13">
        <v>7230</v>
      </c>
      <c r="E18" s="13">
        <v>4507</v>
      </c>
      <c r="F18" s="13">
        <v>7823</v>
      </c>
      <c r="G18" s="13">
        <v>14095</v>
      </c>
      <c r="H18" s="13">
        <v>3774</v>
      </c>
      <c r="I18" s="13">
        <v>942</v>
      </c>
      <c r="J18" s="13">
        <v>3407</v>
      </c>
      <c r="K18" s="11">
        <f t="shared" si="4"/>
        <v>52062</v>
      </c>
    </row>
    <row r="19" spans="1:11" ht="17.25" customHeight="1">
      <c r="A19" s="14" t="s">
        <v>100</v>
      </c>
      <c r="B19" s="13">
        <v>30948</v>
      </c>
      <c r="C19" s="13">
        <v>39281</v>
      </c>
      <c r="D19" s="13">
        <v>41814</v>
      </c>
      <c r="E19" s="13">
        <v>24312</v>
      </c>
      <c r="F19" s="13">
        <v>28947</v>
      </c>
      <c r="G19" s="13">
        <v>44474</v>
      </c>
      <c r="H19" s="13">
        <v>22769</v>
      </c>
      <c r="I19" s="13">
        <v>6237</v>
      </c>
      <c r="J19" s="13">
        <v>17921</v>
      </c>
      <c r="K19" s="11">
        <f t="shared" si="4"/>
        <v>256703</v>
      </c>
    </row>
    <row r="20" spans="1:11" ht="17.25" customHeight="1">
      <c r="A20" s="16" t="s">
        <v>23</v>
      </c>
      <c r="B20" s="11">
        <f>+B21+B22+B23</f>
        <v>191330</v>
      </c>
      <c r="C20" s="11">
        <f aca="true" t="shared" si="6" ref="C20:J20">+C21+C22+C23</f>
        <v>216242</v>
      </c>
      <c r="D20" s="11">
        <f t="shared" si="6"/>
        <v>245400</v>
      </c>
      <c r="E20" s="11">
        <f t="shared" si="6"/>
        <v>154404</v>
      </c>
      <c r="F20" s="11">
        <f t="shared" si="6"/>
        <v>234193</v>
      </c>
      <c r="G20" s="11">
        <f t="shared" si="6"/>
        <v>438946</v>
      </c>
      <c r="H20" s="11">
        <f t="shared" si="6"/>
        <v>158096</v>
      </c>
      <c r="I20" s="11">
        <f t="shared" si="6"/>
        <v>38769</v>
      </c>
      <c r="J20" s="11">
        <f t="shared" si="6"/>
        <v>92157</v>
      </c>
      <c r="K20" s="11">
        <f t="shared" si="4"/>
        <v>1769537</v>
      </c>
    </row>
    <row r="21" spans="1:12" ht="17.25" customHeight="1">
      <c r="A21" s="12" t="s">
        <v>24</v>
      </c>
      <c r="B21" s="13">
        <v>106511</v>
      </c>
      <c r="C21" s="13">
        <v>131321</v>
      </c>
      <c r="D21" s="13">
        <v>149325</v>
      </c>
      <c r="E21" s="13">
        <v>92437</v>
      </c>
      <c r="F21" s="13">
        <v>137020</v>
      </c>
      <c r="G21" s="13">
        <v>236844</v>
      </c>
      <c r="H21" s="13">
        <v>91844</v>
      </c>
      <c r="I21" s="13">
        <v>24585</v>
      </c>
      <c r="J21" s="13">
        <v>55321</v>
      </c>
      <c r="K21" s="11">
        <f t="shared" si="4"/>
        <v>1025208</v>
      </c>
      <c r="L21" s="52"/>
    </row>
    <row r="22" spans="1:12" ht="17.25" customHeight="1">
      <c r="A22" s="12" t="s">
        <v>25</v>
      </c>
      <c r="B22" s="13">
        <v>81761</v>
      </c>
      <c r="C22" s="13">
        <v>81289</v>
      </c>
      <c r="D22" s="13">
        <v>92419</v>
      </c>
      <c r="E22" s="13">
        <v>59575</v>
      </c>
      <c r="F22" s="13">
        <v>94302</v>
      </c>
      <c r="G22" s="13">
        <v>197272</v>
      </c>
      <c r="H22" s="13">
        <v>62758</v>
      </c>
      <c r="I22" s="13">
        <v>13419</v>
      </c>
      <c r="J22" s="13">
        <v>35640</v>
      </c>
      <c r="K22" s="11">
        <f t="shared" si="4"/>
        <v>718435</v>
      </c>
      <c r="L22" s="52"/>
    </row>
    <row r="23" spans="1:11" ht="17.25" customHeight="1">
      <c r="A23" s="12" t="s">
        <v>26</v>
      </c>
      <c r="B23" s="13">
        <v>3058</v>
      </c>
      <c r="C23" s="13">
        <v>3632</v>
      </c>
      <c r="D23" s="13">
        <v>3656</v>
      </c>
      <c r="E23" s="13">
        <v>2392</v>
      </c>
      <c r="F23" s="13">
        <v>2871</v>
      </c>
      <c r="G23" s="13">
        <v>4830</v>
      </c>
      <c r="H23" s="13">
        <v>3494</v>
      </c>
      <c r="I23" s="13">
        <v>765</v>
      </c>
      <c r="J23" s="13">
        <v>1196</v>
      </c>
      <c r="K23" s="11">
        <f t="shared" si="4"/>
        <v>25894</v>
      </c>
    </row>
    <row r="24" spans="1:11" ht="17.25" customHeight="1">
      <c r="A24" s="16" t="s">
        <v>27</v>
      </c>
      <c r="B24" s="13">
        <v>66837</v>
      </c>
      <c r="C24" s="13">
        <v>101867</v>
      </c>
      <c r="D24" s="13">
        <v>115469</v>
      </c>
      <c r="E24" s="13">
        <v>70739</v>
      </c>
      <c r="F24" s="13">
        <v>81147</v>
      </c>
      <c r="G24" s="13">
        <v>104852</v>
      </c>
      <c r="H24" s="13">
        <v>52782</v>
      </c>
      <c r="I24" s="13">
        <v>20876</v>
      </c>
      <c r="J24" s="13">
        <v>48255</v>
      </c>
      <c r="K24" s="11">
        <f t="shared" si="4"/>
        <v>662824</v>
      </c>
    </row>
    <row r="25" spans="1:12" ht="17.25" customHeight="1">
      <c r="A25" s="12" t="s">
        <v>28</v>
      </c>
      <c r="B25" s="13">
        <v>42776</v>
      </c>
      <c r="C25" s="13">
        <v>65195</v>
      </c>
      <c r="D25" s="13">
        <v>73900</v>
      </c>
      <c r="E25" s="13">
        <v>45273</v>
      </c>
      <c r="F25" s="13">
        <v>51934</v>
      </c>
      <c r="G25" s="13">
        <v>67105</v>
      </c>
      <c r="H25" s="13">
        <v>33780</v>
      </c>
      <c r="I25" s="13">
        <v>13361</v>
      </c>
      <c r="J25" s="13">
        <v>30883</v>
      </c>
      <c r="K25" s="11">
        <f t="shared" si="4"/>
        <v>424207</v>
      </c>
      <c r="L25" s="52"/>
    </row>
    <row r="26" spans="1:12" ht="17.25" customHeight="1">
      <c r="A26" s="12" t="s">
        <v>29</v>
      </c>
      <c r="B26" s="13">
        <v>24061</v>
      </c>
      <c r="C26" s="13">
        <v>36672</v>
      </c>
      <c r="D26" s="13">
        <v>41569</v>
      </c>
      <c r="E26" s="13">
        <v>25466</v>
      </c>
      <c r="F26" s="13">
        <v>29213</v>
      </c>
      <c r="G26" s="13">
        <v>37747</v>
      </c>
      <c r="H26" s="13">
        <v>19002</v>
      </c>
      <c r="I26" s="13">
        <v>7515</v>
      </c>
      <c r="J26" s="13">
        <v>17372</v>
      </c>
      <c r="K26" s="11">
        <f t="shared" si="4"/>
        <v>238617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9864</v>
      </c>
      <c r="I27" s="11">
        <v>0</v>
      </c>
      <c r="J27" s="11">
        <v>0</v>
      </c>
      <c r="K27" s="11">
        <f t="shared" si="4"/>
        <v>9864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5130.59</v>
      </c>
      <c r="I35" s="19">
        <v>0</v>
      </c>
      <c r="J35" s="19">
        <v>0</v>
      </c>
      <c r="K35" s="23">
        <f>SUM(B35:J35)</f>
        <v>5130.59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1623655.9300000002</v>
      </c>
      <c r="C47" s="22">
        <f aca="true" t="shared" si="11" ref="C47:H47">+C48+C57</f>
        <v>2368046.0500000003</v>
      </c>
      <c r="D47" s="22">
        <f t="shared" si="11"/>
        <v>2777511.13</v>
      </c>
      <c r="E47" s="22">
        <f t="shared" si="11"/>
        <v>1580366.9199999997</v>
      </c>
      <c r="F47" s="22">
        <f t="shared" si="11"/>
        <v>2025828.8900000001</v>
      </c>
      <c r="G47" s="22">
        <f t="shared" si="11"/>
        <v>2914622.5599999996</v>
      </c>
      <c r="H47" s="22">
        <f t="shared" si="11"/>
        <v>1578929.06</v>
      </c>
      <c r="I47" s="22">
        <f>+I48+I57</f>
        <v>621629.78</v>
      </c>
      <c r="J47" s="22">
        <f>+J48+J57</f>
        <v>938923.03</v>
      </c>
      <c r="K47" s="22">
        <f>SUM(B47:J47)</f>
        <v>16429513.35</v>
      </c>
    </row>
    <row r="48" spans="1:11" ht="17.25" customHeight="1">
      <c r="A48" s="16" t="s">
        <v>115</v>
      </c>
      <c r="B48" s="23">
        <f>SUM(B49:B56)</f>
        <v>1605539.56</v>
      </c>
      <c r="C48" s="23">
        <f aca="true" t="shared" si="12" ref="C48:J48">SUM(C49:C56)</f>
        <v>2345134.31</v>
      </c>
      <c r="D48" s="23">
        <f t="shared" si="12"/>
        <v>2751234.86</v>
      </c>
      <c r="E48" s="23">
        <f t="shared" si="12"/>
        <v>1558564.2599999998</v>
      </c>
      <c r="F48" s="23">
        <f t="shared" si="12"/>
        <v>2003074.2000000002</v>
      </c>
      <c r="G48" s="23">
        <f t="shared" si="12"/>
        <v>2885559.51</v>
      </c>
      <c r="H48" s="23">
        <f t="shared" si="12"/>
        <v>1559478.55</v>
      </c>
      <c r="I48" s="23">
        <f t="shared" si="12"/>
        <v>621629.78</v>
      </c>
      <c r="J48" s="23">
        <f t="shared" si="12"/>
        <v>925232.9400000001</v>
      </c>
      <c r="K48" s="23">
        <f aca="true" t="shared" si="13" ref="K48:K57">SUM(B48:J48)</f>
        <v>16255447.97</v>
      </c>
    </row>
    <row r="49" spans="1:11" ht="17.25" customHeight="1">
      <c r="A49" s="34" t="s">
        <v>46</v>
      </c>
      <c r="B49" s="23">
        <f aca="true" t="shared" si="14" ref="B49:H49">ROUND(B30*B7,2)</f>
        <v>1604434.84</v>
      </c>
      <c r="C49" s="23">
        <f t="shared" si="14"/>
        <v>2338067.85</v>
      </c>
      <c r="D49" s="23">
        <f t="shared" si="14"/>
        <v>2749000.54</v>
      </c>
      <c r="E49" s="23">
        <f t="shared" si="14"/>
        <v>1557652.69</v>
      </c>
      <c r="F49" s="23">
        <f t="shared" si="14"/>
        <v>2001233.62</v>
      </c>
      <c r="G49" s="23">
        <f t="shared" si="14"/>
        <v>2882910.78</v>
      </c>
      <c r="H49" s="23">
        <f t="shared" si="14"/>
        <v>1553282.79</v>
      </c>
      <c r="I49" s="23">
        <f>ROUND(I30*I7,2)</f>
        <v>620564.06</v>
      </c>
      <c r="J49" s="23">
        <f>ROUND(J30*J7,2)</f>
        <v>923015.9</v>
      </c>
      <c r="K49" s="23">
        <f t="shared" si="13"/>
        <v>16230163.07</v>
      </c>
    </row>
    <row r="50" spans="1:11" ht="17.25" customHeight="1">
      <c r="A50" s="34" t="s">
        <v>47</v>
      </c>
      <c r="B50" s="19">
        <v>0</v>
      </c>
      <c r="C50" s="23">
        <f>ROUND(C31*C7,2)</f>
        <v>5197.09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5197.09</v>
      </c>
    </row>
    <row r="51" spans="1:11" ht="17.25" customHeight="1">
      <c r="A51" s="68" t="s">
        <v>108</v>
      </c>
      <c r="B51" s="69">
        <f aca="true" t="shared" si="15" ref="B51:H51">ROUND(B32*B7,2)</f>
        <v>-2986.96</v>
      </c>
      <c r="C51" s="69">
        <f t="shared" si="15"/>
        <v>-3904.35</v>
      </c>
      <c r="D51" s="69">
        <f t="shared" si="15"/>
        <v>-4151.44</v>
      </c>
      <c r="E51" s="69">
        <f t="shared" si="15"/>
        <v>-2533.83</v>
      </c>
      <c r="F51" s="69">
        <f t="shared" si="15"/>
        <v>-3440.94</v>
      </c>
      <c r="G51" s="69">
        <f t="shared" si="15"/>
        <v>-4781.35</v>
      </c>
      <c r="H51" s="69">
        <f t="shared" si="15"/>
        <v>-2649.87</v>
      </c>
      <c r="I51" s="19">
        <v>0</v>
      </c>
      <c r="J51" s="19">
        <v>0</v>
      </c>
      <c r="K51" s="69">
        <f>SUM(B51:J51)</f>
        <v>-24448.74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5130.59</v>
      </c>
      <c r="I53" s="31">
        <f>+I35</f>
        <v>0</v>
      </c>
      <c r="J53" s="31">
        <f>+J35</f>
        <v>0</v>
      </c>
      <c r="K53" s="23">
        <f t="shared" si="13"/>
        <v>5130.59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-431529.23</v>
      </c>
      <c r="C61" s="35">
        <f t="shared" si="16"/>
        <v>-331428.92999999993</v>
      </c>
      <c r="D61" s="35">
        <f t="shared" si="16"/>
        <v>-372933.07</v>
      </c>
      <c r="E61" s="35">
        <f t="shared" si="16"/>
        <v>-602555.6</v>
      </c>
      <c r="F61" s="35">
        <f t="shared" si="16"/>
        <v>-423137.19</v>
      </c>
      <c r="G61" s="35">
        <f t="shared" si="16"/>
        <v>-584459.44</v>
      </c>
      <c r="H61" s="35">
        <f t="shared" si="16"/>
        <v>-281303.42000000004</v>
      </c>
      <c r="I61" s="35">
        <f t="shared" si="16"/>
        <v>-109399.3</v>
      </c>
      <c r="J61" s="35">
        <f t="shared" si="16"/>
        <v>-108416.45</v>
      </c>
      <c r="K61" s="35">
        <f>SUM(B61:J61)</f>
        <v>-3245162.63</v>
      </c>
    </row>
    <row r="62" spans="1:11" ht="18.75" customHeight="1">
      <c r="A62" s="16" t="s">
        <v>77</v>
      </c>
      <c r="B62" s="35">
        <f aca="true" t="shared" si="17" ref="B62:J62">B63+B64+B65+B66+B67+B68</f>
        <v>-499486.88</v>
      </c>
      <c r="C62" s="35">
        <f t="shared" si="17"/>
        <v>-273219.63999999996</v>
      </c>
      <c r="D62" s="35">
        <f t="shared" si="17"/>
        <v>-313255.27</v>
      </c>
      <c r="E62" s="35">
        <f t="shared" si="17"/>
        <v>-549916.47</v>
      </c>
      <c r="F62" s="35">
        <f t="shared" si="17"/>
        <v>-501512.62</v>
      </c>
      <c r="G62" s="35">
        <f t="shared" si="17"/>
        <v>-497709.89999999997</v>
      </c>
      <c r="H62" s="35">
        <f t="shared" si="17"/>
        <v>-241048.2</v>
      </c>
      <c r="I62" s="35">
        <f t="shared" si="17"/>
        <v>-43209.8</v>
      </c>
      <c r="J62" s="35">
        <f t="shared" si="17"/>
        <v>-80457.4</v>
      </c>
      <c r="K62" s="35">
        <f aca="true" t="shared" si="18" ref="K62:K100">SUM(B62:J62)</f>
        <v>-2999816.1799999997</v>
      </c>
    </row>
    <row r="63" spans="1:11" ht="18.75" customHeight="1">
      <c r="A63" s="12" t="s">
        <v>78</v>
      </c>
      <c r="B63" s="35">
        <f>-ROUND(B9*$D$3,2)</f>
        <v>-192462.4</v>
      </c>
      <c r="C63" s="35">
        <f aca="true" t="shared" si="19" ref="C63:J63">-ROUND(C9*$D$3,2)</f>
        <v>-259475.4</v>
      </c>
      <c r="D63" s="35">
        <f t="shared" si="19"/>
        <v>-219685.6</v>
      </c>
      <c r="E63" s="35">
        <f t="shared" si="19"/>
        <v>-175085</v>
      </c>
      <c r="F63" s="35">
        <f t="shared" si="19"/>
        <v>-200594.4</v>
      </c>
      <c r="G63" s="35">
        <f t="shared" si="19"/>
        <v>-269750.6</v>
      </c>
      <c r="H63" s="35">
        <f t="shared" si="19"/>
        <v>-240878.2</v>
      </c>
      <c r="I63" s="35">
        <f t="shared" si="19"/>
        <v>-43209.8</v>
      </c>
      <c r="J63" s="35">
        <f t="shared" si="19"/>
        <v>-80457.4</v>
      </c>
      <c r="K63" s="35">
        <f t="shared" si="18"/>
        <v>-1681598.7999999998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-2641</v>
      </c>
      <c r="C65" s="35">
        <v>-193.8</v>
      </c>
      <c r="D65" s="35">
        <v>-1113.4</v>
      </c>
      <c r="E65" s="35">
        <v>-2785.4</v>
      </c>
      <c r="F65" s="35">
        <v>-1379.4</v>
      </c>
      <c r="G65" s="35">
        <v>-1026</v>
      </c>
      <c r="H65" s="19">
        <v>0</v>
      </c>
      <c r="I65" s="19">
        <v>0</v>
      </c>
      <c r="J65" s="19">
        <v>0</v>
      </c>
      <c r="K65" s="35">
        <f t="shared" si="18"/>
        <v>-9139</v>
      </c>
    </row>
    <row r="66" spans="1:11" ht="18.75" customHeight="1">
      <c r="A66" s="12" t="s">
        <v>109</v>
      </c>
      <c r="B66" s="35">
        <v>-17947.4</v>
      </c>
      <c r="C66" s="35">
        <v>-5643</v>
      </c>
      <c r="D66" s="35">
        <v>-3697.4</v>
      </c>
      <c r="E66" s="35">
        <v>-10651.4</v>
      </c>
      <c r="F66" s="35">
        <v>-6403</v>
      </c>
      <c r="G66" s="35">
        <v>-5745.6</v>
      </c>
      <c r="H66" s="19">
        <v>0</v>
      </c>
      <c r="I66" s="19">
        <v>0</v>
      </c>
      <c r="J66" s="19">
        <v>0</v>
      </c>
      <c r="K66" s="35">
        <f t="shared" si="18"/>
        <v>-50087.8</v>
      </c>
    </row>
    <row r="67" spans="1:11" ht="18.75" customHeight="1">
      <c r="A67" s="12" t="s">
        <v>55</v>
      </c>
      <c r="B67" s="47">
        <v>-286391.08</v>
      </c>
      <c r="C67" s="47">
        <v>-7907.44</v>
      </c>
      <c r="D67" s="47">
        <v>-88713.87</v>
      </c>
      <c r="E67" s="47">
        <v>-361394.67</v>
      </c>
      <c r="F67" s="47">
        <v>-293135.82</v>
      </c>
      <c r="G67" s="47">
        <v>-221187.7</v>
      </c>
      <c r="H67" s="35">
        <v>-170</v>
      </c>
      <c r="I67" s="19">
        <v>0</v>
      </c>
      <c r="J67" s="19">
        <v>0</v>
      </c>
      <c r="K67" s="35">
        <f t="shared" si="18"/>
        <v>-1258900.58</v>
      </c>
    </row>
    <row r="68" spans="1:11" ht="18.75" customHeight="1">
      <c r="A68" s="12" t="s">
        <v>56</v>
      </c>
      <c r="B68" s="35">
        <v>-45</v>
      </c>
      <c r="C68" s="19">
        <v>0</v>
      </c>
      <c r="D68" s="47">
        <v>-45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SUM(B70:B98)</f>
        <v>67957.65</v>
      </c>
      <c r="C69" s="35">
        <f aca="true" t="shared" si="20" ref="C69:J69">SUM(C70:C98)</f>
        <v>-58209.29</v>
      </c>
      <c r="D69" s="35">
        <f t="shared" si="20"/>
        <v>-59677.799999999996</v>
      </c>
      <c r="E69" s="35">
        <f t="shared" si="20"/>
        <v>-52639.130000000005</v>
      </c>
      <c r="F69" s="35">
        <f t="shared" si="20"/>
        <v>78375.43</v>
      </c>
      <c r="G69" s="35">
        <f t="shared" si="20"/>
        <v>-86749.54</v>
      </c>
      <c r="H69" s="35">
        <f t="shared" si="20"/>
        <v>-40255.22</v>
      </c>
      <c r="I69" s="35">
        <f t="shared" si="20"/>
        <v>-66189.5</v>
      </c>
      <c r="J69" s="35">
        <f t="shared" si="20"/>
        <v>-27959.050000000003</v>
      </c>
      <c r="K69" s="35">
        <f t="shared" si="18"/>
        <v>-245346.45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-13117.05</v>
      </c>
      <c r="F93" s="19">
        <v>0</v>
      </c>
      <c r="G93" s="19">
        <v>0</v>
      </c>
      <c r="H93" s="19">
        <v>0</v>
      </c>
      <c r="I93" s="48">
        <v>-7832.54</v>
      </c>
      <c r="J93" s="48">
        <v>-16806.72</v>
      </c>
      <c r="K93" s="48">
        <f t="shared" si="18"/>
        <v>-37756.31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56550.4</v>
      </c>
      <c r="C97" s="48">
        <v>-23904.18</v>
      </c>
      <c r="D97" s="48">
        <v>-24908.64</v>
      </c>
      <c r="E97" s="48">
        <v>-16595.49</v>
      </c>
      <c r="F97" s="48">
        <v>66519.02</v>
      </c>
      <c r="G97" s="48">
        <v>-36779.64</v>
      </c>
      <c r="H97" s="48">
        <v>-16985.82</v>
      </c>
      <c r="I97" s="48">
        <v>-3895.65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1192126.7000000002</v>
      </c>
      <c r="C103" s="24">
        <f t="shared" si="21"/>
        <v>2036617.12</v>
      </c>
      <c r="D103" s="24">
        <f t="shared" si="21"/>
        <v>2404578.06</v>
      </c>
      <c r="E103" s="24">
        <f t="shared" si="21"/>
        <v>977811.3199999998</v>
      </c>
      <c r="F103" s="24">
        <f t="shared" si="21"/>
        <v>1602691.7</v>
      </c>
      <c r="G103" s="24">
        <f t="shared" si="21"/>
        <v>2330163.1199999996</v>
      </c>
      <c r="H103" s="24">
        <f t="shared" si="21"/>
        <v>1297625.6400000001</v>
      </c>
      <c r="I103" s="24">
        <f>+I104+I105</f>
        <v>512230.48</v>
      </c>
      <c r="J103" s="24">
        <f>+J104+J105</f>
        <v>830506.58</v>
      </c>
      <c r="K103" s="48">
        <f>SUM(B103:J103)</f>
        <v>13184350.720000003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1174010.33</v>
      </c>
      <c r="C104" s="24">
        <f t="shared" si="22"/>
        <v>2013705.3800000001</v>
      </c>
      <c r="D104" s="24">
        <f t="shared" si="22"/>
        <v>2378301.79</v>
      </c>
      <c r="E104" s="24">
        <f t="shared" si="22"/>
        <v>956008.6599999998</v>
      </c>
      <c r="F104" s="24">
        <f t="shared" si="22"/>
        <v>1579937.01</v>
      </c>
      <c r="G104" s="24">
        <f t="shared" si="22"/>
        <v>2301100.07</v>
      </c>
      <c r="H104" s="24">
        <f t="shared" si="22"/>
        <v>1278175.1300000001</v>
      </c>
      <c r="I104" s="24">
        <f t="shared" si="22"/>
        <v>512230.48</v>
      </c>
      <c r="J104" s="24">
        <f t="shared" si="22"/>
        <v>816816.49</v>
      </c>
      <c r="K104" s="48">
        <f>SUM(B104:J104)</f>
        <v>13010285.340000002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13184350.730000002</v>
      </c>
      <c r="L111" s="54"/>
    </row>
    <row r="112" spans="1:11" ht="18.75" customHeight="1">
      <c r="A112" s="26" t="s">
        <v>73</v>
      </c>
      <c r="B112" s="27">
        <v>156309.2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156309.2</v>
      </c>
    </row>
    <row r="113" spans="1:11" ht="18.75" customHeight="1">
      <c r="A113" s="26" t="s">
        <v>74</v>
      </c>
      <c r="B113" s="27">
        <v>1035817.5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1035817.5</v>
      </c>
    </row>
    <row r="114" spans="1:11" ht="18.75" customHeight="1">
      <c r="A114" s="26" t="s">
        <v>75</v>
      </c>
      <c r="B114" s="40">
        <v>0</v>
      </c>
      <c r="C114" s="27">
        <f>+C103</f>
        <v>2036617.12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2036617.12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2404578.06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2404578.06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977811.3199999998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977811.3199999998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345182.17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345182.17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651161.95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651161.95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69642.98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69642.98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536704.6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536704.6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697819.25</v>
      </c>
      <c r="H121" s="40">
        <v>0</v>
      </c>
      <c r="I121" s="40">
        <v>0</v>
      </c>
      <c r="J121" s="40">
        <v>0</v>
      </c>
      <c r="K121" s="41">
        <f t="shared" si="24"/>
        <v>697819.25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54978.72</v>
      </c>
      <c r="H122" s="40">
        <v>0</v>
      </c>
      <c r="I122" s="40">
        <v>0</v>
      </c>
      <c r="J122" s="40">
        <v>0</v>
      </c>
      <c r="K122" s="41">
        <f t="shared" si="24"/>
        <v>54978.72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358913.33</v>
      </c>
      <c r="H123" s="40">
        <v>0</v>
      </c>
      <c r="I123" s="40">
        <v>0</v>
      </c>
      <c r="J123" s="40">
        <v>0</v>
      </c>
      <c r="K123" s="41">
        <f t="shared" si="24"/>
        <v>358913.33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336435.62</v>
      </c>
      <c r="H124" s="40">
        <v>0</v>
      </c>
      <c r="I124" s="40">
        <v>0</v>
      </c>
      <c r="J124" s="40">
        <v>0</v>
      </c>
      <c r="K124" s="41">
        <f t="shared" si="24"/>
        <v>336435.62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882016.2</v>
      </c>
      <c r="H125" s="40">
        <v>0</v>
      </c>
      <c r="I125" s="40">
        <v>0</v>
      </c>
      <c r="J125" s="40">
        <v>0</v>
      </c>
      <c r="K125" s="41">
        <f t="shared" si="24"/>
        <v>882016.2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477627.38</v>
      </c>
      <c r="I126" s="40">
        <v>0</v>
      </c>
      <c r="J126" s="40">
        <v>0</v>
      </c>
      <c r="K126" s="41">
        <f t="shared" si="24"/>
        <v>477627.38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819998.27</v>
      </c>
      <c r="I127" s="40">
        <v>0</v>
      </c>
      <c r="J127" s="40">
        <v>0</v>
      </c>
      <c r="K127" s="41">
        <f t="shared" si="24"/>
        <v>819998.27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512230.48</v>
      </c>
      <c r="J128" s="40">
        <v>0</v>
      </c>
      <c r="K128" s="41">
        <f t="shared" si="24"/>
        <v>512230.48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830506.58</v>
      </c>
      <c r="K129" s="44">
        <f t="shared" si="24"/>
        <v>830506.58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2016-02-22T19:19:04Z</dcterms:modified>
  <cp:category/>
  <cp:version/>
  <cp:contentType/>
  <cp:contentStatus/>
</cp:coreProperties>
</file>