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<sst xmlns="http://schemas.openxmlformats.org/spreadsheetml/2006/main" count="133" uniqueCount="133">
  <si>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</si>
  <si>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</si>
  <si>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</si>
  <si>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</si>
  <si>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</si>
  <si>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</si>
  <si>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</si>
  <si>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</si>
  <si>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</si>
  <si>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</si>
  <si>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</si>
  <si>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</si>
  <si>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</si>
  <si>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</si>
  <si>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</si>
  <si>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</si>
  <si>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</si>
  <si>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</si>
  <si>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</si>
  <si>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</si>
  <si>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</si>
  <si>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</si>
  <si>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</si>
  <si>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</si>
  <si>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</si>
  <si>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</si>
  <si>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</si>
  <si>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</si>
  <si>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</si>
  <si>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</si>
  <si>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</si>
  <si>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</si>
  <si>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</si>
  <si>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</si>
  <si>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</si>
  <si>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</si>
  <si>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</si>
  <si>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</si>
  <si>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</si>
  <si>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</si>
  <si>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</si>
  <si>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</si>
  <si>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</si>
  <si>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</si>
  <si>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</si>
  <si>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</si>
  <si>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</si>
  <si>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</si>
  <si>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</si>
  <si>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</si>
  <si>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</si>
  <si>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</si>
  <si>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</si>
  <si>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</si>
  <si>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</si>
  <si>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</si>
  <si>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</si>
  <si>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</si>
  <si>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</si>
  <si>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</si>
  <si>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</si>
  <si>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</si>
  <si>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</si>
  <si>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</si>
  <si>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</si>
  <si>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</si>
  <si>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</si>
  <si>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</si>
  <si>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</si>
  <si>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</si>
  <si>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</si>
  <si>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</si>
  <si>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</si>
  <si>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</si>
  <si>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</si>
  <si>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</si>
  <si>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</si>
  <si>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</si>
  <si>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</si>
  <si>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</si>
  <si>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</si>
  <si>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</si>
  <si>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</si>
  <si>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</si>
  <si>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</si>
  <si>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</si>
  <si>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</si>
  <si>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</si>
  <si>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</si>
  <si>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</si>
  <si>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</si>
  <si>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</si>
  <si>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</si>
  <si>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</si>
  <si>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</si>
  <si>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</si>
  <si>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</si>
  <si>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</si>
  <si>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</si>
  <si>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</si>
  <si>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</si>
  <si>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</si>
  <si>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</si>
  <si>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</si>
  <si>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</si>
  <si>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</si>
  <si>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</si>
  <si>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</si>
  <si>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</si>
  <si>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</si>
  <si>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</si>
  <si>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</si>
  <si>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</si>
  <si>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</si>
  <si>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</si>
  <si>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</si>
  <si>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</si>
  <si>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</si>
  <si>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</si>
  <si>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</si>
  <si>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</si>
  <si>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</si>
  <si>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</si>
  <si>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</si>
  <si>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</si>
  <si>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</si>
  <si>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</si>
  <si>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</si>
  <si>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</si>
  <si>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</si>
  <si>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17/02/16 - VENCIMENTO 24/02/16</t>
  </si>
  <si>
    <t>6.2.28. Ajuste Financeiro</t>
  </si>
  <si>
    <t>6.2.29. Ajuste Financeiro Retroativo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</si>
</sst>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619313</v>
      </c>
      <c r="C7" s="9">
        <f t="shared" si="0"/>
        <v>791653</v>
      </c>
      <c r="D7" s="9">
        <f t="shared" si="0"/>
        <v>815769</v>
      </c>
      <c r="E7" s="9">
        <f t="shared" si="0"/>
        <v>546654</v>
      </c>
      <c r="F7" s="9">
        <f t="shared" si="0"/>
        <v>724930</v>
      </c>
      <c r="G7" s="9">
        <f t="shared" si="0"/>
        <v>1233892</v>
      </c>
      <c r="H7" s="9">
        <f t="shared" si="0"/>
        <v>574810</v>
      </c>
      <c r="I7" s="9">
        <f t="shared" si="0"/>
        <v>127909</v>
      </c>
      <c r="J7" s="9">
        <f t="shared" si="0"/>
        <v>322143</v>
      </c>
      <c r="K7" s="9">
        <f t="shared" si="0"/>
        <v>5757073</v>
      </c>
      <c r="L7" s="52"/>
    </row>
    <row r="8" spans="1:11" ht="17.25" customHeight="1">
      <c r="A8" s="10" t="s">
        <v>101</v>
      </c>
      <c r="B8" s="11">
        <f>B9+B12+B16</f>
        <v>364354</v>
      </c>
      <c r="C8" s="11">
        <f aca="true" t="shared" si="1" ref="C8:J8">C9+C12+C16</f>
        <v>477983</v>
      </c>
      <c r="D8" s="11">
        <f t="shared" si="1"/>
        <v>462845</v>
      </c>
      <c r="E8" s="11">
        <f t="shared" si="1"/>
        <v>326415</v>
      </c>
      <c r="F8" s="11">
        <f t="shared" si="1"/>
        <v>411873</v>
      </c>
      <c r="G8" s="11">
        <f t="shared" si="1"/>
        <v>688395</v>
      </c>
      <c r="H8" s="11">
        <f t="shared" si="1"/>
        <v>356479</v>
      </c>
      <c r="I8" s="11">
        <f t="shared" si="1"/>
        <v>69607</v>
      </c>
      <c r="J8" s="11">
        <f t="shared" si="1"/>
        <v>184316</v>
      </c>
      <c r="K8" s="11">
        <f>SUM(B8:J8)</f>
        <v>3342267</v>
      </c>
    </row>
    <row r="9" spans="1:11" ht="17.25" customHeight="1">
      <c r="A9" s="15" t="s">
        <v>17</v>
      </c>
      <c r="B9" s="13">
        <f>+B10+B11</f>
        <v>47264</v>
      </c>
      <c r="C9" s="13">
        <f aca="true" t="shared" si="2" ref="C9:J9">+C10+C11</f>
        <v>64381</v>
      </c>
      <c r="D9" s="13">
        <f t="shared" si="2"/>
        <v>53276</v>
      </c>
      <c r="E9" s="13">
        <f t="shared" si="2"/>
        <v>43447</v>
      </c>
      <c r="F9" s="13">
        <f t="shared" si="2"/>
        <v>48045</v>
      </c>
      <c r="G9" s="13">
        <f t="shared" si="2"/>
        <v>65421</v>
      </c>
      <c r="H9" s="13">
        <f t="shared" si="2"/>
        <v>60617</v>
      </c>
      <c r="I9" s="13">
        <f t="shared" si="2"/>
        <v>10634</v>
      </c>
      <c r="J9" s="13">
        <f t="shared" si="2"/>
        <v>19649</v>
      </c>
      <c r="K9" s="11">
        <f>SUM(B9:J9)</f>
        <v>412734</v>
      </c>
    </row>
    <row r="10" spans="1:11" ht="17.25" customHeight="1">
      <c r="A10" s="29" t="s">
        <v>18</v>
      </c>
      <c r="B10" s="13">
        <v>47264</v>
      </c>
      <c r="C10" s="13">
        <v>64381</v>
      </c>
      <c r="D10" s="13">
        <v>53276</v>
      </c>
      <c r="E10" s="13">
        <v>43447</v>
      </c>
      <c r="F10" s="13">
        <v>48045</v>
      </c>
      <c r="G10" s="13">
        <v>65421</v>
      </c>
      <c r="H10" s="13">
        <v>60617</v>
      </c>
      <c r="I10" s="13">
        <v>10634</v>
      </c>
      <c r="J10" s="13">
        <v>19649</v>
      </c>
      <c r="K10" s="11">
        <f>SUM(B10:J10)</f>
        <v>412734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261253</v>
      </c>
      <c r="C12" s="17">
        <f t="shared" si="3"/>
        <v>344174</v>
      </c>
      <c r="D12" s="17">
        <f t="shared" si="3"/>
        <v>339201</v>
      </c>
      <c r="E12" s="17">
        <f t="shared" si="3"/>
        <v>238076</v>
      </c>
      <c r="F12" s="17">
        <f t="shared" si="3"/>
        <v>304108</v>
      </c>
      <c r="G12" s="17">
        <f t="shared" si="3"/>
        <v>524425</v>
      </c>
      <c r="H12" s="17">
        <f t="shared" si="3"/>
        <v>251454</v>
      </c>
      <c r="I12" s="17">
        <f t="shared" si="3"/>
        <v>48079</v>
      </c>
      <c r="J12" s="17">
        <f t="shared" si="3"/>
        <v>134637</v>
      </c>
      <c r="K12" s="11">
        <f aca="true" t="shared" si="4" ref="K12:K27">SUM(B12:J12)</f>
        <v>2445407</v>
      </c>
    </row>
    <row r="13" spans="1:13" ht="17.25" customHeight="1">
      <c r="A13" s="14" t="s">
        <v>20</v>
      </c>
      <c r="B13" s="13">
        <v>131462</v>
      </c>
      <c r="C13" s="13">
        <v>185012</v>
      </c>
      <c r="D13" s="13">
        <v>185774</v>
      </c>
      <c r="E13" s="13">
        <v>126500</v>
      </c>
      <c r="F13" s="13">
        <v>161546</v>
      </c>
      <c r="G13" s="13">
        <v>259563</v>
      </c>
      <c r="H13" s="13">
        <v>122657</v>
      </c>
      <c r="I13" s="13">
        <v>27951</v>
      </c>
      <c r="J13" s="13">
        <v>73722</v>
      </c>
      <c r="K13" s="11">
        <f t="shared" si="4"/>
        <v>1274187</v>
      </c>
      <c r="L13" s="52"/>
      <c r="M13" s="53"/>
    </row>
    <row r="14" spans="1:12" ht="17.25" customHeight="1">
      <c r="A14" s="14" t="s">
        <v>21</v>
      </c>
      <c r="B14" s="13">
        <v>123052</v>
      </c>
      <c r="C14" s="13">
        <v>149430</v>
      </c>
      <c r="D14" s="13">
        <v>145086</v>
      </c>
      <c r="E14" s="13">
        <v>105304</v>
      </c>
      <c r="F14" s="13">
        <v>136494</v>
      </c>
      <c r="G14" s="13">
        <v>255513</v>
      </c>
      <c r="H14" s="13">
        <v>118472</v>
      </c>
      <c r="I14" s="13">
        <v>18331</v>
      </c>
      <c r="J14" s="13">
        <v>58254</v>
      </c>
      <c r="K14" s="11">
        <f t="shared" si="4"/>
        <v>1109936</v>
      </c>
      <c r="L14" s="52"/>
    </row>
    <row r="15" spans="1:11" ht="17.25" customHeight="1">
      <c r="A15" s="14" t="s">
        <v>22</v>
      </c>
      <c r="B15" s="13">
        <v>6739</v>
      </c>
      <c r="C15" s="13">
        <v>9732</v>
      </c>
      <c r="D15" s="13">
        <v>8341</v>
      </c>
      <c r="E15" s="13">
        <v>6272</v>
      </c>
      <c r="F15" s="13">
        <v>6068</v>
      </c>
      <c r="G15" s="13">
        <v>9349</v>
      </c>
      <c r="H15" s="13">
        <v>10325</v>
      </c>
      <c r="I15" s="13">
        <v>1797</v>
      </c>
      <c r="J15" s="13">
        <v>2661</v>
      </c>
      <c r="K15" s="11">
        <f t="shared" si="4"/>
        <v>61284</v>
      </c>
    </row>
    <row r="16" spans="1:11" ht="17.25" customHeight="1">
      <c r="A16" s="15" t="s">
        <v>97</v>
      </c>
      <c r="B16" s="13">
        <f>B17+B18+B19</f>
        <v>55837</v>
      </c>
      <c r="C16" s="13">
        <f aca="true" t="shared" si="5" ref="C16:J16">C17+C18+C19</f>
        <v>69428</v>
      </c>
      <c r="D16" s="13">
        <f t="shared" si="5"/>
        <v>70368</v>
      </c>
      <c r="E16" s="13">
        <f t="shared" si="5"/>
        <v>44892</v>
      </c>
      <c r="F16" s="13">
        <f t="shared" si="5"/>
        <v>59720</v>
      </c>
      <c r="G16" s="13">
        <f t="shared" si="5"/>
        <v>98549</v>
      </c>
      <c r="H16" s="13">
        <f t="shared" si="5"/>
        <v>44408</v>
      </c>
      <c r="I16" s="13">
        <f t="shared" si="5"/>
        <v>10894</v>
      </c>
      <c r="J16" s="13">
        <f t="shared" si="5"/>
        <v>30030</v>
      </c>
      <c r="K16" s="11">
        <f t="shared" si="4"/>
        <v>484126</v>
      </c>
    </row>
    <row r="17" spans="1:11" ht="17.25" customHeight="1">
      <c r="A17" s="14" t="s">
        <v>98</v>
      </c>
      <c r="B17" s="13">
        <v>16174</v>
      </c>
      <c r="C17" s="13">
        <v>21525</v>
      </c>
      <c r="D17" s="13">
        <v>20332</v>
      </c>
      <c r="E17" s="13">
        <v>14229</v>
      </c>
      <c r="F17" s="13">
        <v>20642</v>
      </c>
      <c r="G17" s="13">
        <v>35454</v>
      </c>
      <c r="H17" s="13">
        <v>15574</v>
      </c>
      <c r="I17" s="13">
        <v>3650</v>
      </c>
      <c r="J17" s="13">
        <v>8013</v>
      </c>
      <c r="K17" s="11">
        <f t="shared" si="4"/>
        <v>155593</v>
      </c>
    </row>
    <row r="18" spans="1:11" ht="17.25" customHeight="1">
      <c r="A18" s="14" t="s">
        <v>99</v>
      </c>
      <c r="B18" s="13">
        <v>5177</v>
      </c>
      <c r="C18" s="13">
        <v>5026</v>
      </c>
      <c r="D18" s="13">
        <v>7158</v>
      </c>
      <c r="E18" s="13">
        <v>4709</v>
      </c>
      <c r="F18" s="13">
        <v>7844</v>
      </c>
      <c r="G18" s="13">
        <v>14331</v>
      </c>
      <c r="H18" s="13">
        <v>3728</v>
      </c>
      <c r="I18" s="13">
        <v>912</v>
      </c>
      <c r="J18" s="13">
        <v>3285</v>
      </c>
      <c r="K18" s="11">
        <f t="shared" si="4"/>
        <v>52170</v>
      </c>
    </row>
    <row r="19" spans="1:11" ht="17.25" customHeight="1">
      <c r="A19" s="14" t="s">
        <v>100</v>
      </c>
      <c r="B19" s="13">
        <v>34486</v>
      </c>
      <c r="C19" s="13">
        <v>42877</v>
      </c>
      <c r="D19" s="13">
        <v>42878</v>
      </c>
      <c r="E19" s="13">
        <v>25954</v>
      </c>
      <c r="F19" s="13">
        <v>31234</v>
      </c>
      <c r="G19" s="13">
        <v>48764</v>
      </c>
      <c r="H19" s="13">
        <v>25106</v>
      </c>
      <c r="I19" s="13">
        <v>6332</v>
      </c>
      <c r="J19" s="13">
        <v>18732</v>
      </c>
      <c r="K19" s="11">
        <f t="shared" si="4"/>
        <v>276363</v>
      </c>
    </row>
    <row r="20" spans="1:11" ht="17.25" customHeight="1">
      <c r="A20" s="16" t="s">
        <v>23</v>
      </c>
      <c r="B20" s="11">
        <f>+B21+B22+B23</f>
        <v>189301</v>
      </c>
      <c r="C20" s="11">
        <f aca="true" t="shared" si="6" ref="C20:J20">+C21+C22+C23</f>
        <v>214127</v>
      </c>
      <c r="D20" s="11">
        <f t="shared" si="6"/>
        <v>240403</v>
      </c>
      <c r="E20" s="11">
        <f t="shared" si="6"/>
        <v>152603</v>
      </c>
      <c r="F20" s="11">
        <f t="shared" si="6"/>
        <v>233992</v>
      </c>
      <c r="G20" s="11">
        <f t="shared" si="6"/>
        <v>439879</v>
      </c>
      <c r="H20" s="11">
        <f t="shared" si="6"/>
        <v>156956</v>
      </c>
      <c r="I20" s="11">
        <f t="shared" si="6"/>
        <v>38235</v>
      </c>
      <c r="J20" s="11">
        <f t="shared" si="6"/>
        <v>90194</v>
      </c>
      <c r="K20" s="11">
        <f t="shared" si="4"/>
        <v>1755690</v>
      </c>
    </row>
    <row r="21" spans="1:12" ht="17.25" customHeight="1">
      <c r="A21" s="12" t="s">
        <v>24</v>
      </c>
      <c r="B21" s="13">
        <v>105644</v>
      </c>
      <c r="C21" s="13">
        <v>130767</v>
      </c>
      <c r="D21" s="13">
        <v>147413</v>
      </c>
      <c r="E21" s="13">
        <v>91186</v>
      </c>
      <c r="F21" s="13">
        <v>138398</v>
      </c>
      <c r="G21" s="13">
        <v>239374</v>
      </c>
      <c r="H21" s="13">
        <v>92261</v>
      </c>
      <c r="I21" s="13">
        <v>24585</v>
      </c>
      <c r="J21" s="13">
        <v>54868</v>
      </c>
      <c r="K21" s="11">
        <f t="shared" si="4"/>
        <v>1024496</v>
      </c>
      <c r="L21" s="52"/>
    </row>
    <row r="22" spans="1:12" ht="17.25" customHeight="1">
      <c r="A22" s="12" t="s">
        <v>25</v>
      </c>
      <c r="B22" s="13">
        <v>80380</v>
      </c>
      <c r="C22" s="13">
        <v>79525</v>
      </c>
      <c r="D22" s="13">
        <v>89334</v>
      </c>
      <c r="E22" s="13">
        <v>58968</v>
      </c>
      <c r="F22" s="13">
        <v>92785</v>
      </c>
      <c r="G22" s="13">
        <v>195423</v>
      </c>
      <c r="H22" s="13">
        <v>61230</v>
      </c>
      <c r="I22" s="13">
        <v>12932</v>
      </c>
      <c r="J22" s="13">
        <v>34099</v>
      </c>
      <c r="K22" s="11">
        <f t="shared" si="4"/>
        <v>704676</v>
      </c>
      <c r="L22" s="52"/>
    </row>
    <row r="23" spans="1:11" ht="17.25" customHeight="1">
      <c r="A23" s="12" t="s">
        <v>26</v>
      </c>
      <c r="B23" s="13">
        <v>3277</v>
      </c>
      <c r="C23" s="13">
        <v>3835</v>
      </c>
      <c r="D23" s="13">
        <v>3656</v>
      </c>
      <c r="E23" s="13">
        <v>2449</v>
      </c>
      <c r="F23" s="13">
        <v>2809</v>
      </c>
      <c r="G23" s="13">
        <v>5082</v>
      </c>
      <c r="H23" s="13">
        <v>3465</v>
      </c>
      <c r="I23" s="13">
        <v>718</v>
      </c>
      <c r="J23" s="13">
        <v>1227</v>
      </c>
      <c r="K23" s="11">
        <f t="shared" si="4"/>
        <v>26518</v>
      </c>
    </row>
    <row r="24" spans="1:11" ht="17.25" customHeight="1">
      <c r="A24" s="16" t="s">
        <v>27</v>
      </c>
      <c r="B24" s="13">
        <v>65658</v>
      </c>
      <c r="C24" s="13">
        <v>99543</v>
      </c>
      <c r="D24" s="13">
        <v>112521</v>
      </c>
      <c r="E24" s="13">
        <v>67636</v>
      </c>
      <c r="F24" s="13">
        <v>79065</v>
      </c>
      <c r="G24" s="13">
        <v>105618</v>
      </c>
      <c r="H24" s="13">
        <v>51763</v>
      </c>
      <c r="I24" s="13">
        <v>20067</v>
      </c>
      <c r="J24" s="13">
        <v>47633</v>
      </c>
      <c r="K24" s="11">
        <f t="shared" si="4"/>
        <v>649504</v>
      </c>
    </row>
    <row r="25" spans="1:12" ht="17.25" customHeight="1">
      <c r="A25" s="12" t="s">
        <v>28</v>
      </c>
      <c r="B25" s="13">
        <v>42021</v>
      </c>
      <c r="C25" s="13">
        <v>63708</v>
      </c>
      <c r="D25" s="13">
        <v>72013</v>
      </c>
      <c r="E25" s="13">
        <v>43287</v>
      </c>
      <c r="F25" s="13">
        <v>50602</v>
      </c>
      <c r="G25" s="13">
        <v>67596</v>
      </c>
      <c r="H25" s="13">
        <v>33128</v>
      </c>
      <c r="I25" s="13">
        <v>12843</v>
      </c>
      <c r="J25" s="13">
        <v>30485</v>
      </c>
      <c r="K25" s="11">
        <f t="shared" si="4"/>
        <v>415683</v>
      </c>
      <c r="L25" s="52"/>
    </row>
    <row r="26" spans="1:12" ht="17.25" customHeight="1">
      <c r="A26" s="12" t="s">
        <v>29</v>
      </c>
      <c r="B26" s="13">
        <v>23637</v>
      </c>
      <c r="C26" s="13">
        <v>35835</v>
      </c>
      <c r="D26" s="13">
        <v>40508</v>
      </c>
      <c r="E26" s="13">
        <v>24349</v>
      </c>
      <c r="F26" s="13">
        <v>28463</v>
      </c>
      <c r="G26" s="13">
        <v>38022</v>
      </c>
      <c r="H26" s="13">
        <v>18635</v>
      </c>
      <c r="I26" s="13">
        <v>7224</v>
      </c>
      <c r="J26" s="13">
        <v>17148</v>
      </c>
      <c r="K26" s="11">
        <f t="shared" si="4"/>
        <v>233821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9612</v>
      </c>
      <c r="I27" s="11">
        <v>0</v>
      </c>
      <c r="J27" s="11">
        <v>0</v>
      </c>
      <c r="K27" s="11">
        <f t="shared" si="4"/>
        <v>9612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5810.08</v>
      </c>
      <c r="I35" s="19">
        <v>0</v>
      </c>
      <c r="J35" s="19">
        <v>0</v>
      </c>
      <c r="K35" s="23">
        <f>SUM(B35:J35)</f>
        <v>5810.08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1616010.06</v>
      </c>
      <c r="C47" s="22">
        <f aca="true" t="shared" si="11" ref="C47:H47">+C48+C57</f>
        <v>2352917.24</v>
      </c>
      <c r="D47" s="22">
        <f t="shared" si="11"/>
        <v>2729512.76</v>
      </c>
      <c r="E47" s="22">
        <f t="shared" si="11"/>
        <v>1562012.47</v>
      </c>
      <c r="F47" s="22">
        <f t="shared" si="11"/>
        <v>2006225.2</v>
      </c>
      <c r="G47" s="22">
        <f t="shared" si="11"/>
        <v>2933177.9899999998</v>
      </c>
      <c r="H47" s="22">
        <f t="shared" si="11"/>
        <v>1576249.1800000002</v>
      </c>
      <c r="I47" s="22">
        <f>+I48+I57</f>
        <v>612330.0399999999</v>
      </c>
      <c r="J47" s="22">
        <f>+J48+J57</f>
        <v>929504.68</v>
      </c>
      <c r="K47" s="22">
        <f>SUM(B47:J47)</f>
        <v>16317939.62</v>
      </c>
    </row>
    <row r="48" spans="1:11" ht="17.25" customHeight="1">
      <c r="A48" s="16" t="s">
        <v>115</v>
      </c>
      <c r="B48" s="23">
        <f>SUM(B49:B56)</f>
        <v>1597893.69</v>
      </c>
      <c r="C48" s="23">
        <f aca="true" t="shared" si="12" ref="C48:J48">SUM(C49:C56)</f>
        <v>2330005.5</v>
      </c>
      <c r="D48" s="23">
        <f t="shared" si="12"/>
        <v>2703236.4899999998</v>
      </c>
      <c r="E48" s="23">
        <f t="shared" si="12"/>
        <v>1540209.81</v>
      </c>
      <c r="F48" s="23">
        <f t="shared" si="12"/>
        <v>1983470.51</v>
      </c>
      <c r="G48" s="23">
        <f t="shared" si="12"/>
        <v>2904114.94</v>
      </c>
      <c r="H48" s="23">
        <f t="shared" si="12"/>
        <v>1556798.6700000002</v>
      </c>
      <c r="I48" s="23">
        <f t="shared" si="12"/>
        <v>612330.0399999999</v>
      </c>
      <c r="J48" s="23">
        <f t="shared" si="12"/>
        <v>915814.5900000001</v>
      </c>
      <c r="K48" s="23">
        <f aca="true" t="shared" si="13" ref="K48:K57">SUM(B48:J48)</f>
        <v>16143874.239999998</v>
      </c>
    </row>
    <row r="49" spans="1:11" ht="17.25" customHeight="1">
      <c r="A49" s="34" t="s">
        <v>46</v>
      </c>
      <c r="B49" s="23">
        <f aca="true" t="shared" si="14" ref="B49:H49">ROUND(B30*B7,2)</f>
        <v>1596774.71</v>
      </c>
      <c r="C49" s="23">
        <f t="shared" si="14"/>
        <v>2322947.4</v>
      </c>
      <c r="D49" s="23">
        <f t="shared" si="14"/>
        <v>2700929.58</v>
      </c>
      <c r="E49" s="23">
        <f t="shared" si="14"/>
        <v>1539268.33</v>
      </c>
      <c r="F49" s="23">
        <f t="shared" si="14"/>
        <v>1981596.16</v>
      </c>
      <c r="G49" s="23">
        <f t="shared" si="14"/>
        <v>2901497.04</v>
      </c>
      <c r="H49" s="23">
        <f t="shared" si="14"/>
        <v>1549917.68</v>
      </c>
      <c r="I49" s="23">
        <f>ROUND(I30*I7,2)</f>
        <v>611264.32</v>
      </c>
      <c r="J49" s="23">
        <f>ROUND(J30*J7,2)</f>
        <v>913597.55</v>
      </c>
      <c r="K49" s="23">
        <f t="shared" si="13"/>
        <v>16117792.77</v>
      </c>
    </row>
    <row r="50" spans="1:11" ht="17.25" customHeight="1">
      <c r="A50" s="34" t="s">
        <v>47</v>
      </c>
      <c r="B50" s="19">
        <v>0</v>
      </c>
      <c r="C50" s="23">
        <f>ROUND(C31*C7,2)</f>
        <v>5163.48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5163.48</v>
      </c>
    </row>
    <row r="51" spans="1:11" ht="17.25" customHeight="1">
      <c r="A51" s="68" t="s">
        <v>108</v>
      </c>
      <c r="B51" s="69">
        <f aca="true" t="shared" si="15" ref="B51:H51">ROUND(B32*B7,2)</f>
        <v>-2972.7</v>
      </c>
      <c r="C51" s="69">
        <f t="shared" si="15"/>
        <v>-3879.1</v>
      </c>
      <c r="D51" s="69">
        <f t="shared" si="15"/>
        <v>-4078.85</v>
      </c>
      <c r="E51" s="69">
        <f t="shared" si="15"/>
        <v>-2503.92</v>
      </c>
      <c r="F51" s="69">
        <f t="shared" si="15"/>
        <v>-3407.17</v>
      </c>
      <c r="G51" s="69">
        <f t="shared" si="15"/>
        <v>-4812.18</v>
      </c>
      <c r="H51" s="69">
        <f t="shared" si="15"/>
        <v>-2644.13</v>
      </c>
      <c r="I51" s="19">
        <v>0</v>
      </c>
      <c r="J51" s="19">
        <v>0</v>
      </c>
      <c r="K51" s="69">
        <f>SUM(B51:J51)</f>
        <v>-24298.05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5810.08</v>
      </c>
      <c r="I53" s="31">
        <f>+I35</f>
        <v>0</v>
      </c>
      <c r="J53" s="31">
        <f>+J35</f>
        <v>0</v>
      </c>
      <c r="K53" s="23">
        <f t="shared" si="13"/>
        <v>5810.08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18116.37</v>
      </c>
      <c r="C57" s="36">
        <v>22911.74</v>
      </c>
      <c r="D57" s="36">
        <v>26276.27</v>
      </c>
      <c r="E57" s="36">
        <v>21802.66</v>
      </c>
      <c r="F57" s="36">
        <v>22754.69</v>
      </c>
      <c r="G57" s="36">
        <v>29063.05</v>
      </c>
      <c r="H57" s="36">
        <v>19450.51</v>
      </c>
      <c r="I57" s="19">
        <v>0</v>
      </c>
      <c r="J57" s="36">
        <v>13690.09</v>
      </c>
      <c r="K57" s="36">
        <f t="shared" si="13"/>
        <v>174065.38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-188060.80000000002</v>
      </c>
      <c r="C61" s="35">
        <f t="shared" si="16"/>
        <v>-316852.69</v>
      </c>
      <c r="D61" s="35">
        <f t="shared" si="16"/>
        <v>-291783.67</v>
      </c>
      <c r="E61" s="35">
        <f t="shared" si="16"/>
        <v>-368044.29000000004</v>
      </c>
      <c r="F61" s="35">
        <f t="shared" si="16"/>
        <v>-182980.06</v>
      </c>
      <c r="G61" s="35">
        <f t="shared" si="16"/>
        <v>-404783.64</v>
      </c>
      <c r="H61" s="35">
        <f t="shared" si="16"/>
        <v>-270596.54000000004</v>
      </c>
      <c r="I61" s="35">
        <f t="shared" si="16"/>
        <v>-106423.14</v>
      </c>
      <c r="J61" s="35">
        <f t="shared" si="16"/>
        <v>-102456.66</v>
      </c>
      <c r="K61" s="35">
        <f>SUM(B61:J61)</f>
        <v>-2231981.49</v>
      </c>
    </row>
    <row r="62" spans="1:11" ht="18.75" customHeight="1">
      <c r="A62" s="16" t="s">
        <v>77</v>
      </c>
      <c r="B62" s="35">
        <f aca="true" t="shared" si="17" ref="B62:J62">B63+B64+B65+B66+B67+B68</f>
        <v>-255872.59000000003</v>
      </c>
      <c r="C62" s="35">
        <f t="shared" si="17"/>
        <v>-258797.99</v>
      </c>
      <c r="D62" s="35">
        <f t="shared" si="17"/>
        <v>-232541.43999999997</v>
      </c>
      <c r="E62" s="35">
        <f t="shared" si="17"/>
        <v>-315753.38</v>
      </c>
      <c r="F62" s="35">
        <f t="shared" si="17"/>
        <v>-260864.18</v>
      </c>
      <c r="G62" s="35">
        <f t="shared" si="17"/>
        <v>-317796.98</v>
      </c>
      <c r="H62" s="35">
        <f t="shared" si="17"/>
        <v>-230371.2</v>
      </c>
      <c r="I62" s="35">
        <f t="shared" si="17"/>
        <v>-40409.2</v>
      </c>
      <c r="J62" s="35">
        <f t="shared" si="17"/>
        <v>-74666.2</v>
      </c>
      <c r="K62" s="35">
        <f aca="true" t="shared" si="18" ref="K62:K100">SUM(B62:J62)</f>
        <v>-1987073.1599999997</v>
      </c>
    </row>
    <row r="63" spans="1:11" ht="18.75" customHeight="1">
      <c r="A63" s="12" t="s">
        <v>78</v>
      </c>
      <c r="B63" s="35">
        <f>-ROUND(B9*$D$3,2)</f>
        <v>-179603.2</v>
      </c>
      <c r="C63" s="35">
        <f aca="true" t="shared" si="19" ref="C63:J63">-ROUND(C9*$D$3,2)</f>
        <v>-244647.8</v>
      </c>
      <c r="D63" s="35">
        <f t="shared" si="19"/>
        <v>-202448.8</v>
      </c>
      <c r="E63" s="35">
        <f t="shared" si="19"/>
        <v>-165098.6</v>
      </c>
      <c r="F63" s="35">
        <f t="shared" si="19"/>
        <v>-182571</v>
      </c>
      <c r="G63" s="35">
        <f t="shared" si="19"/>
        <v>-248599.8</v>
      </c>
      <c r="H63" s="35">
        <f t="shared" si="19"/>
        <v>-230344.6</v>
      </c>
      <c r="I63" s="35">
        <f t="shared" si="19"/>
        <v>-40409.2</v>
      </c>
      <c r="J63" s="35">
        <f t="shared" si="19"/>
        <v>-74666.2</v>
      </c>
      <c r="K63" s="35">
        <f t="shared" si="18"/>
        <v>-1568389.2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-737.2</v>
      </c>
      <c r="C65" s="35">
        <v>-254.6</v>
      </c>
      <c r="D65" s="35">
        <v>-687.8</v>
      </c>
      <c r="E65" s="35">
        <v>-931</v>
      </c>
      <c r="F65" s="35">
        <v>-410.4</v>
      </c>
      <c r="G65" s="35">
        <v>-292.6</v>
      </c>
      <c r="H65" s="19">
        <v>0</v>
      </c>
      <c r="I65" s="19">
        <v>0</v>
      </c>
      <c r="J65" s="19">
        <v>0</v>
      </c>
      <c r="K65" s="35">
        <f t="shared" si="18"/>
        <v>-3313.6</v>
      </c>
    </row>
    <row r="66" spans="1:11" ht="18.75" customHeight="1">
      <c r="A66" s="12" t="s">
        <v>109</v>
      </c>
      <c r="B66" s="35">
        <v>-604.2</v>
      </c>
      <c r="C66" s="35">
        <v>-4088.8</v>
      </c>
      <c r="D66" s="35">
        <v>-239.4</v>
      </c>
      <c r="E66" s="35">
        <v>-851.2</v>
      </c>
      <c r="F66" s="35">
        <v>-53.2</v>
      </c>
      <c r="G66" s="35">
        <v>-691.6</v>
      </c>
      <c r="H66" s="35">
        <v>-26.6</v>
      </c>
      <c r="I66" s="19">
        <v>0</v>
      </c>
      <c r="J66" s="19">
        <v>0</v>
      </c>
      <c r="K66" s="35">
        <f t="shared" si="18"/>
        <v>-6555</v>
      </c>
    </row>
    <row r="67" spans="1:11" ht="18.75" customHeight="1">
      <c r="A67" s="12" t="s">
        <v>55</v>
      </c>
      <c r="B67" s="47">
        <v>-74882.99</v>
      </c>
      <c r="C67" s="47">
        <v>-9806.79</v>
      </c>
      <c r="D67" s="47">
        <v>-29165.44</v>
      </c>
      <c r="E67" s="47">
        <v>-148872.58</v>
      </c>
      <c r="F67" s="47">
        <v>-77829.58</v>
      </c>
      <c r="G67" s="47">
        <v>-68212.98</v>
      </c>
      <c r="H67" s="19">
        <v>0</v>
      </c>
      <c r="I67" s="19">
        <v>0</v>
      </c>
      <c r="J67" s="19">
        <v>0</v>
      </c>
      <c r="K67" s="35">
        <f t="shared" si="18"/>
        <v>-408770.36</v>
      </c>
    </row>
    <row r="68" spans="1:11" ht="18.75" customHeight="1">
      <c r="A68" s="12" t="s">
        <v>56</v>
      </c>
      <c r="B68" s="47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</v>
      </c>
    </row>
    <row r="69" spans="1:11" ht="18.75" customHeight="1">
      <c r="A69" s="12" t="s">
        <v>82</v>
      </c>
      <c r="B69" s="35">
        <f>SUM(B70:B98)</f>
        <v>67811.79000000001</v>
      </c>
      <c r="C69" s="35">
        <f aca="true" t="shared" si="20" ref="C69:J69">SUM(C70:C98)</f>
        <v>-58054.7</v>
      </c>
      <c r="D69" s="35">
        <f t="shared" si="20"/>
        <v>-59242.23</v>
      </c>
      <c r="E69" s="35">
        <f t="shared" si="20"/>
        <v>-52290.91</v>
      </c>
      <c r="F69" s="35">
        <f t="shared" si="20"/>
        <v>77884.12</v>
      </c>
      <c r="G69" s="35">
        <f t="shared" si="20"/>
        <v>-86986.66</v>
      </c>
      <c r="H69" s="35">
        <f t="shared" si="20"/>
        <v>-40225.34</v>
      </c>
      <c r="I69" s="35">
        <f t="shared" si="20"/>
        <v>-66013.94</v>
      </c>
      <c r="J69" s="35">
        <f t="shared" si="20"/>
        <v>-27790.46</v>
      </c>
      <c r="K69" s="35">
        <f t="shared" si="18"/>
        <v>-244908.33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-112.12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-135.82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-1141.38</v>
      </c>
      <c r="E72" s="19">
        <v>0</v>
      </c>
      <c r="F72" s="35">
        <v>-406.9</v>
      </c>
      <c r="G72" s="19">
        <v>0</v>
      </c>
      <c r="H72" s="19">
        <v>0</v>
      </c>
      <c r="I72" s="47">
        <v>-2266.93</v>
      </c>
      <c r="J72" s="19">
        <v>0</v>
      </c>
      <c r="K72" s="35">
        <f t="shared" si="18"/>
        <v>-3815.21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-12964.7</v>
      </c>
      <c r="F93" s="19">
        <v>0</v>
      </c>
      <c r="G93" s="19">
        <v>0</v>
      </c>
      <c r="H93" s="19">
        <v>0</v>
      </c>
      <c r="I93" s="48">
        <v>-7715.36</v>
      </c>
      <c r="J93" s="48">
        <v>-16638.13</v>
      </c>
      <c r="K93" s="48">
        <f t="shared" si="18"/>
        <v>-37318.19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 t="s">
        <v>131</v>
      </c>
      <c r="B97" s="48">
        <v>56404.54</v>
      </c>
      <c r="C97" s="48">
        <v>-23749.59</v>
      </c>
      <c r="D97" s="48">
        <v>-24473.07</v>
      </c>
      <c r="E97" s="48">
        <v>-16399.62</v>
      </c>
      <c r="F97" s="48">
        <v>66027.71</v>
      </c>
      <c r="G97" s="48">
        <v>-37016.76</v>
      </c>
      <c r="H97" s="48">
        <v>-16955.94</v>
      </c>
      <c r="I97" s="48">
        <v>-3837.27</v>
      </c>
      <c r="J97" s="19">
        <v>0</v>
      </c>
      <c r="K97" s="31">
        <f>ROUND(SUM(B97:J97),2)</f>
        <v>0</v>
      </c>
      <c r="L97" s="55"/>
    </row>
    <row r="98" spans="1:12" ht="18.75" customHeight="1">
      <c r="A98" s="12" t="s">
        <v>132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1427949.26</v>
      </c>
      <c r="C103" s="24">
        <f t="shared" si="21"/>
        <v>2036064.55</v>
      </c>
      <c r="D103" s="24">
        <f t="shared" si="21"/>
        <v>2437729.09</v>
      </c>
      <c r="E103" s="24">
        <f t="shared" si="21"/>
        <v>1193968.1800000002</v>
      </c>
      <c r="F103" s="24">
        <f t="shared" si="21"/>
        <v>1823245.1400000001</v>
      </c>
      <c r="G103" s="24">
        <f t="shared" si="21"/>
        <v>2528394.3499999996</v>
      </c>
      <c r="H103" s="24">
        <f t="shared" si="21"/>
        <v>1305652.6400000001</v>
      </c>
      <c r="I103" s="24">
        <f>+I104+I105</f>
        <v>505906.89999999997</v>
      </c>
      <c r="J103" s="24">
        <f>+J104+J105</f>
        <v>827048.0200000001</v>
      </c>
      <c r="K103" s="48">
        <f>SUM(B103:J103)</f>
        <v>14085958.13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1409832.89</v>
      </c>
      <c r="C104" s="24">
        <f t="shared" si="22"/>
        <v>2013152.81</v>
      </c>
      <c r="D104" s="24">
        <f t="shared" si="22"/>
        <v>2411452.82</v>
      </c>
      <c r="E104" s="24">
        <f t="shared" si="22"/>
        <v>1172165.5200000003</v>
      </c>
      <c r="F104" s="24">
        <f t="shared" si="22"/>
        <v>1800490.4500000002</v>
      </c>
      <c r="G104" s="24">
        <f t="shared" si="22"/>
        <v>2499331.3</v>
      </c>
      <c r="H104" s="24">
        <f t="shared" si="22"/>
        <v>1286202.1300000001</v>
      </c>
      <c r="I104" s="24">
        <f t="shared" si="22"/>
        <v>505906.89999999997</v>
      </c>
      <c r="J104" s="24">
        <f t="shared" si="22"/>
        <v>813357.9300000002</v>
      </c>
      <c r="K104" s="48">
        <f>SUM(B104:J104)</f>
        <v>13911892.75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18116.37</v>
      </c>
      <c r="C105" s="24">
        <f t="shared" si="23"/>
        <v>22911.74</v>
      </c>
      <c r="D105" s="24">
        <f t="shared" si="23"/>
        <v>26276.27</v>
      </c>
      <c r="E105" s="24">
        <f t="shared" si="23"/>
        <v>21802.66</v>
      </c>
      <c r="F105" s="24">
        <f t="shared" si="23"/>
        <v>22754.69</v>
      </c>
      <c r="G105" s="24">
        <f t="shared" si="23"/>
        <v>29063.05</v>
      </c>
      <c r="H105" s="24">
        <f t="shared" si="23"/>
        <v>19450.51</v>
      </c>
      <c r="I105" s="19">
        <f t="shared" si="23"/>
        <v>0</v>
      </c>
      <c r="J105" s="24">
        <f t="shared" si="23"/>
        <v>13690.09</v>
      </c>
      <c r="K105" s="48">
        <f>SUM(B105:J105)</f>
        <v>174065.38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14085958.13</v>
      </c>
      <c r="L111" s="54"/>
    </row>
    <row r="112" spans="1:11" ht="18.75" customHeight="1">
      <c r="A112" s="26" t="s">
        <v>73</v>
      </c>
      <c r="B112" s="27">
        <v>187954.03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187954.03</v>
      </c>
    </row>
    <row r="113" spans="1:11" ht="18.75" customHeight="1">
      <c r="A113" s="26" t="s">
        <v>74</v>
      </c>
      <c r="B113" s="27">
        <v>1239995.23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1239995.23</v>
      </c>
    </row>
    <row r="114" spans="1:11" ht="18.75" customHeight="1">
      <c r="A114" s="26" t="s">
        <v>75</v>
      </c>
      <c r="B114" s="40">
        <v>0</v>
      </c>
      <c r="C114" s="27">
        <f>+C103</f>
        <v>2036064.55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2036064.55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2437729.09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2437729.09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1193968.1800000002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1193968.1800000002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347313.42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347313.42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659614.81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659614.81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90539.21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90539.21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725777.7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725777.7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748045.91</v>
      </c>
      <c r="H121" s="40">
        <v>0</v>
      </c>
      <c r="I121" s="40">
        <v>0</v>
      </c>
      <c r="J121" s="40">
        <v>0</v>
      </c>
      <c r="K121" s="41">
        <f t="shared" si="24"/>
        <v>748045.91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58946.25</v>
      </c>
      <c r="H122" s="40">
        <v>0</v>
      </c>
      <c r="I122" s="40">
        <v>0</v>
      </c>
      <c r="J122" s="40">
        <v>0</v>
      </c>
      <c r="K122" s="41">
        <f t="shared" si="24"/>
        <v>58946.25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393975.93</v>
      </c>
      <c r="H123" s="40">
        <v>0</v>
      </c>
      <c r="I123" s="40">
        <v>0</v>
      </c>
      <c r="J123" s="40">
        <v>0</v>
      </c>
      <c r="K123" s="41">
        <f t="shared" si="24"/>
        <v>393975.93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359680.59</v>
      </c>
      <c r="H124" s="40">
        <v>0</v>
      </c>
      <c r="I124" s="40">
        <v>0</v>
      </c>
      <c r="J124" s="40">
        <v>0</v>
      </c>
      <c r="K124" s="41">
        <f t="shared" si="24"/>
        <v>359680.59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967745.67</v>
      </c>
      <c r="H125" s="40">
        <v>0</v>
      </c>
      <c r="I125" s="40">
        <v>0</v>
      </c>
      <c r="J125" s="40">
        <v>0</v>
      </c>
      <c r="K125" s="41">
        <f t="shared" si="24"/>
        <v>967745.67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482639.24</v>
      </c>
      <c r="I126" s="40">
        <v>0</v>
      </c>
      <c r="J126" s="40">
        <v>0</v>
      </c>
      <c r="K126" s="41">
        <f t="shared" si="24"/>
        <v>482639.24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823013.4</v>
      </c>
      <c r="I127" s="40">
        <v>0</v>
      </c>
      <c r="J127" s="40">
        <v>0</v>
      </c>
      <c r="K127" s="41">
        <f t="shared" si="24"/>
        <v>823013.4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505906.9</v>
      </c>
      <c r="J128" s="40">
        <v>0</v>
      </c>
      <c r="K128" s="41">
        <f t="shared" si="24"/>
        <v>505906.9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827048.02</v>
      </c>
      <c r="K129" s="44">
        <f t="shared" si="24"/>
        <v>827048.02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2016-02-23T18:07:47Z</dcterms:modified>
  <cp:category/>
  <cp:version/>
  <cp:contentType/>
  <cp:contentStatus/>
</cp:coreProperties>
</file>