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<sst xmlns="http://schemas.openxmlformats.org/spreadsheetml/2006/main" count="135" uniqueCount="135">
  <si>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</si>
  <si>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</si>
  <si>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</si>
  <si>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</si>
  <si>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</si>
  <si>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</si>
  <si>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</si>
  <si>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</si>
  <si>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</si>
  <si>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</si>
  <si>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</si>
  <si>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</si>
  <si>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</si>
  <si>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</si>
  <si>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</si>
  <si>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</si>
  <si>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</si>
  <si>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</si>
  <si>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</si>
  <si>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</si>
  <si>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</si>
  <si>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</si>
  <si>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</si>
  <si>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</si>
  <si>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</si>
  <si>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</si>
  <si>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</si>
  <si>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</si>
  <si>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</si>
  <si>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</si>
  <si>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</si>
  <si>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</si>
  <si>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</si>
  <si>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</si>
  <si>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</si>
  <si>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</si>
  <si>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</si>
  <si>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</si>
  <si>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</si>
  <si>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</si>
  <si>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</si>
  <si>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</si>
  <si>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</si>
  <si>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</si>
  <si>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</si>
  <si>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</si>
  <si>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</si>
  <si>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</si>
  <si>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</si>
  <si>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</si>
  <si>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</si>
  <si>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</si>
  <si>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</si>
  <si>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</si>
  <si>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</si>
  <si>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</si>
  <si>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</si>
  <si>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</si>
  <si>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</si>
  <si>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</si>
  <si>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</si>
  <si>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</si>
  <si>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</si>
  <si>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</si>
  <si>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</si>
  <si>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</si>
  <si>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</si>
  <si>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</si>
  <si>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</si>
  <si>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</si>
  <si>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</si>
  <si>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</si>
  <si>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</si>
  <si>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</si>
  <si>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</si>
  <si>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</si>
  <si>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</si>
  <si>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</si>
  <si>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</si>
  <si>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</si>
  <si>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</si>
  <si>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</si>
  <si>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</si>
  <si>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</si>
  <si>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</si>
  <si>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</si>
  <si>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</si>
  <si>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</si>
  <si>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</si>
  <si>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</si>
  <si>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</si>
  <si>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</si>
  <si>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</si>
  <si>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</si>
  <si>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</si>
  <si>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</si>
  <si>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</si>
  <si>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</si>
  <si>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</si>
  <si>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</si>
  <si>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</si>
  <si>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</si>
  <si>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</si>
  <si>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</si>
  <si>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</si>
  <si>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</si>
  <si>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</si>
  <si>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</si>
  <si>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</si>
  <si>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</si>
  <si>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</si>
  <si>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</si>
  <si>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</si>
  <si>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</si>
  <si>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</si>
  <si>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</si>
  <si>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</si>
  <si>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</si>
  <si>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</si>
  <si>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</si>
  <si>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</si>
  <si>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</si>
  <si>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</si>
  <si>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</si>
  <si>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</si>
  <si>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</si>
  <si>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</si>
  <si>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</si>
  <si>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</si>
  <si>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19/02/16 - VENCIMENTO 26/02/16</t>
  </si>
  <si>
    <t>6.2.28. Ajuste Financeiro</t>
  </si>
  <si>
    <t>6.2.29. Ajuste Financeiro Retroativo</t>
  </si>
  <si>
    <t>6.3. Revisão de Remuneração pelo Transporte Coletivo ¹</t>
  </si>
  <si>
    <t>Notas:</t>
  </si>
  <si>
    <t xml:space="preserve">       ¹  Ajuste dos valores da energia para tração de novembro/15.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</si>
</sst>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600675</v>
      </c>
      <c r="C7" s="9">
        <f t="shared" si="0"/>
        <v>778161</v>
      </c>
      <c r="D7" s="9">
        <f t="shared" si="0"/>
        <v>825547</v>
      </c>
      <c r="E7" s="9">
        <f t="shared" si="0"/>
        <v>534328</v>
      </c>
      <c r="F7" s="9">
        <f t="shared" si="0"/>
        <v>706841</v>
      </c>
      <c r="G7" s="9">
        <f t="shared" si="0"/>
        <v>1210755</v>
      </c>
      <c r="H7" s="9">
        <f t="shared" si="0"/>
        <v>557587</v>
      </c>
      <c r="I7" s="9">
        <f t="shared" si="0"/>
        <v>110270</v>
      </c>
      <c r="J7" s="9">
        <f t="shared" si="0"/>
        <v>318158</v>
      </c>
      <c r="K7" s="9">
        <f t="shared" si="0"/>
        <v>5642322</v>
      </c>
      <c r="L7" s="52"/>
    </row>
    <row r="8" spans="1:11" ht="17.25" customHeight="1">
      <c r="A8" s="10" t="s">
        <v>101</v>
      </c>
      <c r="B8" s="11">
        <f>B9+B12+B16</f>
        <v>355686</v>
      </c>
      <c r="C8" s="11">
        <f aca="true" t="shared" si="1" ref="C8:J8">C9+C12+C16</f>
        <v>472531</v>
      </c>
      <c r="D8" s="11">
        <f t="shared" si="1"/>
        <v>471679</v>
      </c>
      <c r="E8" s="11">
        <f t="shared" si="1"/>
        <v>321697</v>
      </c>
      <c r="F8" s="11">
        <f t="shared" si="1"/>
        <v>404707</v>
      </c>
      <c r="G8" s="11">
        <f t="shared" si="1"/>
        <v>683307</v>
      </c>
      <c r="H8" s="11">
        <f t="shared" si="1"/>
        <v>349497</v>
      </c>
      <c r="I8" s="11">
        <f t="shared" si="1"/>
        <v>60944</v>
      </c>
      <c r="J8" s="11">
        <f t="shared" si="1"/>
        <v>185149</v>
      </c>
      <c r="K8" s="11">
        <f>SUM(B8:J8)</f>
        <v>3305197</v>
      </c>
    </row>
    <row r="9" spans="1:11" ht="17.25" customHeight="1">
      <c r="A9" s="15" t="s">
        <v>17</v>
      </c>
      <c r="B9" s="13">
        <f>+B10+B11</f>
        <v>48058</v>
      </c>
      <c r="C9" s="13">
        <f aca="true" t="shared" si="2" ref="C9:J9">+C10+C11</f>
        <v>64781</v>
      </c>
      <c r="D9" s="13">
        <f t="shared" si="2"/>
        <v>55949</v>
      </c>
      <c r="E9" s="13">
        <f t="shared" si="2"/>
        <v>43774</v>
      </c>
      <c r="F9" s="13">
        <f t="shared" si="2"/>
        <v>47901</v>
      </c>
      <c r="G9" s="13">
        <f t="shared" si="2"/>
        <v>65040</v>
      </c>
      <c r="H9" s="13">
        <f t="shared" si="2"/>
        <v>59781</v>
      </c>
      <c r="I9" s="13">
        <f t="shared" si="2"/>
        <v>9197</v>
      </c>
      <c r="J9" s="13">
        <f t="shared" si="2"/>
        <v>20662</v>
      </c>
      <c r="K9" s="11">
        <f>SUM(B9:J9)</f>
        <v>415143</v>
      </c>
    </row>
    <row r="10" spans="1:11" ht="17.25" customHeight="1">
      <c r="A10" s="29" t="s">
        <v>18</v>
      </c>
      <c r="B10" s="13">
        <v>48058</v>
      </c>
      <c r="C10" s="13">
        <v>64781</v>
      </c>
      <c r="D10" s="13">
        <v>55949</v>
      </c>
      <c r="E10" s="13">
        <v>43774</v>
      </c>
      <c r="F10" s="13">
        <v>47901</v>
      </c>
      <c r="G10" s="13">
        <v>65040</v>
      </c>
      <c r="H10" s="13">
        <v>59781</v>
      </c>
      <c r="I10" s="13">
        <v>9197</v>
      </c>
      <c r="J10" s="13">
        <v>20662</v>
      </c>
      <c r="K10" s="11">
        <f>SUM(B10:J10)</f>
        <v>415143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250075</v>
      </c>
      <c r="C12" s="17">
        <f t="shared" si="3"/>
        <v>335349</v>
      </c>
      <c r="D12" s="17">
        <f t="shared" si="3"/>
        <v>340896</v>
      </c>
      <c r="E12" s="17">
        <f t="shared" si="3"/>
        <v>231596</v>
      </c>
      <c r="F12" s="17">
        <f t="shared" si="3"/>
        <v>295327</v>
      </c>
      <c r="G12" s="17">
        <f t="shared" si="3"/>
        <v>516049</v>
      </c>
      <c r="H12" s="17">
        <f t="shared" si="3"/>
        <v>243935</v>
      </c>
      <c r="I12" s="17">
        <f t="shared" si="3"/>
        <v>41750</v>
      </c>
      <c r="J12" s="17">
        <f t="shared" si="3"/>
        <v>133174</v>
      </c>
      <c r="K12" s="11">
        <f aca="true" t="shared" si="4" ref="K12:K27">SUM(B12:J12)</f>
        <v>2388151</v>
      </c>
    </row>
    <row r="13" spans="1:13" ht="17.25" customHeight="1">
      <c r="A13" s="14" t="s">
        <v>20</v>
      </c>
      <c r="B13" s="13">
        <v>126293</v>
      </c>
      <c r="C13" s="13">
        <v>180656</v>
      </c>
      <c r="D13" s="13">
        <v>186808</v>
      </c>
      <c r="E13" s="13">
        <v>123228</v>
      </c>
      <c r="F13" s="13">
        <v>156997</v>
      </c>
      <c r="G13" s="13">
        <v>257537</v>
      </c>
      <c r="H13" s="13">
        <v>120131</v>
      </c>
      <c r="I13" s="13">
        <v>24170</v>
      </c>
      <c r="J13" s="13">
        <v>73070</v>
      </c>
      <c r="K13" s="11">
        <f t="shared" si="4"/>
        <v>1248890</v>
      </c>
      <c r="L13" s="52"/>
      <c r="M13" s="53"/>
    </row>
    <row r="14" spans="1:12" ht="17.25" customHeight="1">
      <c r="A14" s="14" t="s">
        <v>21</v>
      </c>
      <c r="B14" s="13">
        <v>117173</v>
      </c>
      <c r="C14" s="13">
        <v>144645</v>
      </c>
      <c r="D14" s="13">
        <v>145569</v>
      </c>
      <c r="E14" s="13">
        <v>102047</v>
      </c>
      <c r="F14" s="13">
        <v>132184</v>
      </c>
      <c r="G14" s="13">
        <v>249247</v>
      </c>
      <c r="H14" s="13">
        <v>113827</v>
      </c>
      <c r="I14" s="13">
        <v>16022</v>
      </c>
      <c r="J14" s="13">
        <v>57435</v>
      </c>
      <c r="K14" s="11">
        <f t="shared" si="4"/>
        <v>1078149</v>
      </c>
      <c r="L14" s="52"/>
    </row>
    <row r="15" spans="1:11" ht="17.25" customHeight="1">
      <c r="A15" s="14" t="s">
        <v>22</v>
      </c>
      <c r="B15" s="13">
        <v>6609</v>
      </c>
      <c r="C15" s="13">
        <v>10048</v>
      </c>
      <c r="D15" s="13">
        <v>8519</v>
      </c>
      <c r="E15" s="13">
        <v>6321</v>
      </c>
      <c r="F15" s="13">
        <v>6146</v>
      </c>
      <c r="G15" s="13">
        <v>9265</v>
      </c>
      <c r="H15" s="13">
        <v>9977</v>
      </c>
      <c r="I15" s="13">
        <v>1558</v>
      </c>
      <c r="J15" s="13">
        <v>2669</v>
      </c>
      <c r="K15" s="11">
        <f t="shared" si="4"/>
        <v>61112</v>
      </c>
    </row>
    <row r="16" spans="1:11" ht="17.25" customHeight="1">
      <c r="A16" s="15" t="s">
        <v>97</v>
      </c>
      <c r="B16" s="13">
        <f>B17+B18+B19</f>
        <v>57553</v>
      </c>
      <c r="C16" s="13">
        <f aca="true" t="shared" si="5" ref="C16:J16">C17+C18+C19</f>
        <v>72401</v>
      </c>
      <c r="D16" s="13">
        <f t="shared" si="5"/>
        <v>74834</v>
      </c>
      <c r="E16" s="13">
        <f t="shared" si="5"/>
        <v>46327</v>
      </c>
      <c r="F16" s="13">
        <f t="shared" si="5"/>
        <v>61479</v>
      </c>
      <c r="G16" s="13">
        <f t="shared" si="5"/>
        <v>102218</v>
      </c>
      <c r="H16" s="13">
        <f t="shared" si="5"/>
        <v>45781</v>
      </c>
      <c r="I16" s="13">
        <f t="shared" si="5"/>
        <v>9997</v>
      </c>
      <c r="J16" s="13">
        <f t="shared" si="5"/>
        <v>31313</v>
      </c>
      <c r="K16" s="11">
        <f t="shared" si="4"/>
        <v>501903</v>
      </c>
    </row>
    <row r="17" spans="1:11" ht="17.25" customHeight="1">
      <c r="A17" s="14" t="s">
        <v>98</v>
      </c>
      <c r="B17" s="13">
        <v>16009</v>
      </c>
      <c r="C17" s="13">
        <v>21550</v>
      </c>
      <c r="D17" s="13">
        <v>20737</v>
      </c>
      <c r="E17" s="13">
        <v>13968</v>
      </c>
      <c r="F17" s="13">
        <v>20443</v>
      </c>
      <c r="G17" s="13">
        <v>34805</v>
      </c>
      <c r="H17" s="13">
        <v>15386</v>
      </c>
      <c r="I17" s="13">
        <v>3158</v>
      </c>
      <c r="J17" s="13">
        <v>7966</v>
      </c>
      <c r="K17" s="11">
        <f t="shared" si="4"/>
        <v>154022</v>
      </c>
    </row>
    <row r="18" spans="1:11" ht="17.25" customHeight="1">
      <c r="A18" s="14" t="s">
        <v>99</v>
      </c>
      <c r="B18" s="13">
        <v>5123</v>
      </c>
      <c r="C18" s="13">
        <v>5171</v>
      </c>
      <c r="D18" s="13">
        <v>7156</v>
      </c>
      <c r="E18" s="13">
        <v>4539</v>
      </c>
      <c r="F18" s="13">
        <v>7711</v>
      </c>
      <c r="G18" s="13">
        <v>14410</v>
      </c>
      <c r="H18" s="13">
        <v>3744</v>
      </c>
      <c r="I18" s="13">
        <v>831</v>
      </c>
      <c r="J18" s="13">
        <v>3348</v>
      </c>
      <c r="K18" s="11">
        <f t="shared" si="4"/>
        <v>52033</v>
      </c>
    </row>
    <row r="19" spans="1:11" ht="17.25" customHeight="1">
      <c r="A19" s="14" t="s">
        <v>100</v>
      </c>
      <c r="B19" s="13">
        <v>36421</v>
      </c>
      <c r="C19" s="13">
        <v>45680</v>
      </c>
      <c r="D19" s="13">
        <v>46941</v>
      </c>
      <c r="E19" s="13">
        <v>27820</v>
      </c>
      <c r="F19" s="13">
        <v>33325</v>
      </c>
      <c r="G19" s="13">
        <v>53003</v>
      </c>
      <c r="H19" s="13">
        <v>26651</v>
      </c>
      <c r="I19" s="13">
        <v>6008</v>
      </c>
      <c r="J19" s="13">
        <v>19999</v>
      </c>
      <c r="K19" s="11">
        <f t="shared" si="4"/>
        <v>295848</v>
      </c>
    </row>
    <row r="20" spans="1:11" ht="17.25" customHeight="1">
      <c r="A20" s="16" t="s">
        <v>23</v>
      </c>
      <c r="B20" s="11">
        <f>+B21+B22+B23</f>
        <v>182576</v>
      </c>
      <c r="C20" s="11">
        <f aca="true" t="shared" si="6" ref="C20:J20">+C21+C22+C23</f>
        <v>208583</v>
      </c>
      <c r="D20" s="11">
        <f t="shared" si="6"/>
        <v>243219</v>
      </c>
      <c r="E20" s="11">
        <f t="shared" si="6"/>
        <v>147253</v>
      </c>
      <c r="F20" s="11">
        <f t="shared" si="6"/>
        <v>227064</v>
      </c>
      <c r="G20" s="11">
        <f t="shared" si="6"/>
        <v>427305</v>
      </c>
      <c r="H20" s="11">
        <f t="shared" si="6"/>
        <v>150905</v>
      </c>
      <c r="I20" s="11">
        <f t="shared" si="6"/>
        <v>33462</v>
      </c>
      <c r="J20" s="11">
        <f t="shared" si="6"/>
        <v>87801</v>
      </c>
      <c r="K20" s="11">
        <f t="shared" si="4"/>
        <v>1708168</v>
      </c>
    </row>
    <row r="21" spans="1:12" ht="17.25" customHeight="1">
      <c r="A21" s="12" t="s">
        <v>24</v>
      </c>
      <c r="B21" s="13">
        <v>103217</v>
      </c>
      <c r="C21" s="13">
        <v>127670</v>
      </c>
      <c r="D21" s="13">
        <v>150128</v>
      </c>
      <c r="E21" s="13">
        <v>88833</v>
      </c>
      <c r="F21" s="13">
        <v>135773</v>
      </c>
      <c r="G21" s="13">
        <v>235564</v>
      </c>
      <c r="H21" s="13">
        <v>88811</v>
      </c>
      <c r="I21" s="13">
        <v>21271</v>
      </c>
      <c r="J21" s="13">
        <v>53889</v>
      </c>
      <c r="K21" s="11">
        <f t="shared" si="4"/>
        <v>1005156</v>
      </c>
      <c r="L21" s="52"/>
    </row>
    <row r="22" spans="1:12" ht="17.25" customHeight="1">
      <c r="A22" s="12" t="s">
        <v>25</v>
      </c>
      <c r="B22" s="13">
        <v>76148</v>
      </c>
      <c r="C22" s="13">
        <v>77060</v>
      </c>
      <c r="D22" s="13">
        <v>89333</v>
      </c>
      <c r="E22" s="13">
        <v>55989</v>
      </c>
      <c r="F22" s="13">
        <v>88501</v>
      </c>
      <c r="G22" s="13">
        <v>186691</v>
      </c>
      <c r="H22" s="13">
        <v>58645</v>
      </c>
      <c r="I22" s="13">
        <v>11554</v>
      </c>
      <c r="J22" s="13">
        <v>32652</v>
      </c>
      <c r="K22" s="11">
        <f t="shared" si="4"/>
        <v>676573</v>
      </c>
      <c r="L22" s="52"/>
    </row>
    <row r="23" spans="1:11" ht="17.25" customHeight="1">
      <c r="A23" s="12" t="s">
        <v>26</v>
      </c>
      <c r="B23" s="13">
        <v>3211</v>
      </c>
      <c r="C23" s="13">
        <v>3853</v>
      </c>
      <c r="D23" s="13">
        <v>3758</v>
      </c>
      <c r="E23" s="13">
        <v>2431</v>
      </c>
      <c r="F23" s="13">
        <v>2790</v>
      </c>
      <c r="G23" s="13">
        <v>5050</v>
      </c>
      <c r="H23" s="13">
        <v>3449</v>
      </c>
      <c r="I23" s="13">
        <v>637</v>
      </c>
      <c r="J23" s="13">
        <v>1260</v>
      </c>
      <c r="K23" s="11">
        <f t="shared" si="4"/>
        <v>26439</v>
      </c>
    </row>
    <row r="24" spans="1:11" ht="17.25" customHeight="1">
      <c r="A24" s="16" t="s">
        <v>27</v>
      </c>
      <c r="B24" s="13">
        <v>62413</v>
      </c>
      <c r="C24" s="13">
        <v>97047</v>
      </c>
      <c r="D24" s="13">
        <v>110649</v>
      </c>
      <c r="E24" s="13">
        <v>65378</v>
      </c>
      <c r="F24" s="13">
        <v>75070</v>
      </c>
      <c r="G24" s="13">
        <v>100143</v>
      </c>
      <c r="H24" s="13">
        <v>49227</v>
      </c>
      <c r="I24" s="13">
        <v>15864</v>
      </c>
      <c r="J24" s="13">
        <v>45208</v>
      </c>
      <c r="K24" s="11">
        <f t="shared" si="4"/>
        <v>620999</v>
      </c>
    </row>
    <row r="25" spans="1:12" ht="17.25" customHeight="1">
      <c r="A25" s="12" t="s">
        <v>28</v>
      </c>
      <c r="B25" s="13">
        <v>39944</v>
      </c>
      <c r="C25" s="13">
        <v>62110</v>
      </c>
      <c r="D25" s="13">
        <v>70815</v>
      </c>
      <c r="E25" s="13">
        <v>41842</v>
      </c>
      <c r="F25" s="13">
        <v>48045</v>
      </c>
      <c r="G25" s="13">
        <v>64092</v>
      </c>
      <c r="H25" s="13">
        <v>31505</v>
      </c>
      <c r="I25" s="13">
        <v>10153</v>
      </c>
      <c r="J25" s="13">
        <v>28933</v>
      </c>
      <c r="K25" s="11">
        <f t="shared" si="4"/>
        <v>397439</v>
      </c>
      <c r="L25" s="52"/>
    </row>
    <row r="26" spans="1:12" ht="17.25" customHeight="1">
      <c r="A26" s="12" t="s">
        <v>29</v>
      </c>
      <c r="B26" s="13">
        <v>22469</v>
      </c>
      <c r="C26" s="13">
        <v>34937</v>
      </c>
      <c r="D26" s="13">
        <v>39834</v>
      </c>
      <c r="E26" s="13">
        <v>23536</v>
      </c>
      <c r="F26" s="13">
        <v>27025</v>
      </c>
      <c r="G26" s="13">
        <v>36051</v>
      </c>
      <c r="H26" s="13">
        <v>17722</v>
      </c>
      <c r="I26" s="13">
        <v>5711</v>
      </c>
      <c r="J26" s="13">
        <v>16275</v>
      </c>
      <c r="K26" s="11">
        <f t="shared" si="4"/>
        <v>223560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7958</v>
      </c>
      <c r="I27" s="11">
        <v>0</v>
      </c>
      <c r="J27" s="11">
        <v>0</v>
      </c>
      <c r="K27" s="11">
        <f t="shared" si="4"/>
        <v>7958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10269.93</v>
      </c>
      <c r="I35" s="19">
        <v>0</v>
      </c>
      <c r="J35" s="19">
        <v>0</v>
      </c>
      <c r="K35" s="23">
        <f>SUM(B35:J35)</f>
        <v>10269.93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1568045.1600000001</v>
      </c>
      <c r="C47" s="22">
        <f aca="true" t="shared" si="11" ref="C47:H47">+C48+C57</f>
        <v>2313305.77</v>
      </c>
      <c r="D47" s="22">
        <f t="shared" si="11"/>
        <v>2761837.8499999996</v>
      </c>
      <c r="E47" s="22">
        <f t="shared" si="11"/>
        <v>1527361.38</v>
      </c>
      <c r="F47" s="22">
        <f t="shared" si="11"/>
        <v>1956863.9300000002</v>
      </c>
      <c r="G47" s="22">
        <f t="shared" si="11"/>
        <v>2878861.57</v>
      </c>
      <c r="H47" s="22">
        <f t="shared" si="11"/>
        <v>1534348.1700000002</v>
      </c>
      <c r="I47" s="22">
        <f>+I48+I57</f>
        <v>528035.02</v>
      </c>
      <c r="J47" s="22">
        <f>+J48+J57</f>
        <v>918203.22</v>
      </c>
      <c r="K47" s="22">
        <f>SUM(B47:J47)</f>
        <v>15986862.07</v>
      </c>
    </row>
    <row r="48" spans="1:11" ht="17.25" customHeight="1">
      <c r="A48" s="16" t="s">
        <v>115</v>
      </c>
      <c r="B48" s="23">
        <f>SUM(B49:B56)</f>
        <v>1549928.79</v>
      </c>
      <c r="C48" s="23">
        <f aca="true" t="shared" si="12" ref="C48:J48">SUM(C49:C56)</f>
        <v>2290394.03</v>
      </c>
      <c r="D48" s="23">
        <f t="shared" si="12"/>
        <v>2735561.5799999996</v>
      </c>
      <c r="E48" s="23">
        <f t="shared" si="12"/>
        <v>1505558.72</v>
      </c>
      <c r="F48" s="23">
        <f t="shared" si="12"/>
        <v>1934109.2400000002</v>
      </c>
      <c r="G48" s="23">
        <f t="shared" si="12"/>
        <v>2849798.52</v>
      </c>
      <c r="H48" s="23">
        <f t="shared" si="12"/>
        <v>1514897.6600000001</v>
      </c>
      <c r="I48" s="23">
        <f t="shared" si="12"/>
        <v>528035.02</v>
      </c>
      <c r="J48" s="23">
        <f t="shared" si="12"/>
        <v>904513.13</v>
      </c>
      <c r="K48" s="23">
        <f aca="true" t="shared" si="13" ref="K48:K57">SUM(B48:J48)</f>
        <v>15812796.69</v>
      </c>
    </row>
    <row r="49" spans="1:11" ht="17.25" customHeight="1">
      <c r="A49" s="34" t="s">
        <v>46</v>
      </c>
      <c r="B49" s="23">
        <f aca="true" t="shared" si="14" ref="B49:H49">ROUND(B30*B7,2)</f>
        <v>1548720.35</v>
      </c>
      <c r="C49" s="23">
        <f t="shared" si="14"/>
        <v>2283357.82</v>
      </c>
      <c r="D49" s="23">
        <f t="shared" si="14"/>
        <v>2733303.56</v>
      </c>
      <c r="E49" s="23">
        <f t="shared" si="14"/>
        <v>1504560.78</v>
      </c>
      <c r="F49" s="23">
        <f t="shared" si="14"/>
        <v>1932149.87</v>
      </c>
      <c r="G49" s="23">
        <f t="shared" si="14"/>
        <v>2847090.38</v>
      </c>
      <c r="H49" s="23">
        <f t="shared" si="14"/>
        <v>1503477.59</v>
      </c>
      <c r="I49" s="23">
        <f>ROUND(I30*I7,2)</f>
        <v>526969.3</v>
      </c>
      <c r="J49" s="23">
        <f>ROUND(J30*J7,2)</f>
        <v>902296.09</v>
      </c>
      <c r="K49" s="23">
        <f t="shared" si="13"/>
        <v>15781925.740000002</v>
      </c>
    </row>
    <row r="50" spans="1:11" ht="17.25" customHeight="1">
      <c r="A50" s="34" t="s">
        <v>47</v>
      </c>
      <c r="B50" s="19">
        <v>0</v>
      </c>
      <c r="C50" s="23">
        <f>ROUND(C31*C7,2)</f>
        <v>5075.48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5075.48</v>
      </c>
    </row>
    <row r="51" spans="1:11" ht="17.25" customHeight="1">
      <c r="A51" s="68" t="s">
        <v>108</v>
      </c>
      <c r="B51" s="69">
        <f aca="true" t="shared" si="15" ref="B51:H51">ROUND(B32*B7,2)</f>
        <v>-2883.24</v>
      </c>
      <c r="C51" s="69">
        <f t="shared" si="15"/>
        <v>-3812.99</v>
      </c>
      <c r="D51" s="69">
        <f t="shared" si="15"/>
        <v>-4127.74</v>
      </c>
      <c r="E51" s="69">
        <f t="shared" si="15"/>
        <v>-2447.46</v>
      </c>
      <c r="F51" s="69">
        <f t="shared" si="15"/>
        <v>-3322.15</v>
      </c>
      <c r="G51" s="69">
        <f t="shared" si="15"/>
        <v>-4721.94</v>
      </c>
      <c r="H51" s="69">
        <f t="shared" si="15"/>
        <v>-2564.9</v>
      </c>
      <c r="I51" s="19">
        <v>0</v>
      </c>
      <c r="J51" s="19">
        <v>0</v>
      </c>
      <c r="K51" s="69">
        <f>SUM(B51:J51)</f>
        <v>-23880.420000000002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10269.93</v>
      </c>
      <c r="I53" s="31">
        <f>+I35</f>
        <v>0</v>
      </c>
      <c r="J53" s="31">
        <f>+J35</f>
        <v>0</v>
      </c>
      <c r="K53" s="23">
        <f t="shared" si="13"/>
        <v>10269.93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-214477.99000000002</v>
      </c>
      <c r="C61" s="35">
        <f t="shared" si="16"/>
        <v>-329264.81999999995</v>
      </c>
      <c r="D61" s="35">
        <f t="shared" si="16"/>
        <v>-324588.88</v>
      </c>
      <c r="E61" s="35">
        <f t="shared" si="16"/>
        <v>-372191.12000000005</v>
      </c>
      <c r="F61" s="35">
        <f t="shared" si="16"/>
        <v>-217126.96</v>
      </c>
      <c r="G61" s="35">
        <f t="shared" si="16"/>
        <v>-421648.57999999996</v>
      </c>
      <c r="H61" s="35">
        <f t="shared" si="16"/>
        <v>-270544.07</v>
      </c>
      <c r="I61" s="35">
        <f t="shared" si="16"/>
        <v>-382255.35</v>
      </c>
      <c r="J61" s="35">
        <f t="shared" si="16"/>
        <v>-106103.77</v>
      </c>
      <c r="K61" s="35">
        <f>SUM(B61:J61)</f>
        <v>-2638201.54</v>
      </c>
    </row>
    <row r="62" spans="1:11" ht="18.75" customHeight="1">
      <c r="A62" s="16" t="s">
        <v>77</v>
      </c>
      <c r="B62" s="35">
        <f aca="true" t="shared" si="17" ref="B62:J62">B63+B64+B65+B66+B67+B68</f>
        <v>-279963.01</v>
      </c>
      <c r="C62" s="35">
        <f t="shared" si="17"/>
        <v>-258272.94999999998</v>
      </c>
      <c r="D62" s="35">
        <f t="shared" si="17"/>
        <v>-239708.88</v>
      </c>
      <c r="E62" s="35">
        <f t="shared" si="17"/>
        <v>-308049.29000000004</v>
      </c>
      <c r="F62" s="35">
        <f t="shared" si="17"/>
        <v>-279217.3</v>
      </c>
      <c r="G62" s="35">
        <f t="shared" si="17"/>
        <v>-321890.22</v>
      </c>
      <c r="H62" s="35">
        <f t="shared" si="17"/>
        <v>-227185.8</v>
      </c>
      <c r="I62" s="35">
        <f t="shared" si="17"/>
        <v>-34948.6</v>
      </c>
      <c r="J62" s="35">
        <f t="shared" si="17"/>
        <v>-78515.6</v>
      </c>
      <c r="K62" s="35">
        <f aca="true" t="shared" si="18" ref="K62:K100">SUM(B62:J62)</f>
        <v>-2027751.6500000001</v>
      </c>
    </row>
    <row r="63" spans="1:11" ht="18.75" customHeight="1">
      <c r="A63" s="12" t="s">
        <v>78</v>
      </c>
      <c r="B63" s="35">
        <f>-ROUND(B9*$D$3,2)</f>
        <v>-182620.4</v>
      </c>
      <c r="C63" s="35">
        <f aca="true" t="shared" si="19" ref="C63:J63">-ROUND(C9*$D$3,2)</f>
        <v>-246167.8</v>
      </c>
      <c r="D63" s="35">
        <f t="shared" si="19"/>
        <v>-212606.2</v>
      </c>
      <c r="E63" s="35">
        <f t="shared" si="19"/>
        <v>-166341.2</v>
      </c>
      <c r="F63" s="35">
        <f t="shared" si="19"/>
        <v>-182023.8</v>
      </c>
      <c r="G63" s="35">
        <f t="shared" si="19"/>
        <v>-247152</v>
      </c>
      <c r="H63" s="35">
        <f t="shared" si="19"/>
        <v>-227167.8</v>
      </c>
      <c r="I63" s="35">
        <f t="shared" si="19"/>
        <v>-34948.6</v>
      </c>
      <c r="J63" s="35">
        <f t="shared" si="19"/>
        <v>-78515.6</v>
      </c>
      <c r="K63" s="35">
        <f t="shared" si="18"/>
        <v>-1577543.4000000001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-1493.4</v>
      </c>
      <c r="C65" s="35">
        <v>-554.8</v>
      </c>
      <c r="D65" s="35">
        <v>-186.2</v>
      </c>
      <c r="E65" s="35">
        <v>-1060.2</v>
      </c>
      <c r="F65" s="35">
        <v>-509.2</v>
      </c>
      <c r="G65" s="35">
        <v>-334.4</v>
      </c>
      <c r="H65" s="19">
        <v>-3.8</v>
      </c>
      <c r="I65" s="19">
        <v>0</v>
      </c>
      <c r="J65" s="19">
        <v>0</v>
      </c>
      <c r="K65" s="35">
        <f t="shared" si="18"/>
        <v>-4141.999999999999</v>
      </c>
    </row>
    <row r="66" spans="1:11" ht="18.75" customHeight="1">
      <c r="A66" s="12" t="s">
        <v>109</v>
      </c>
      <c r="B66" s="35">
        <v>-1048.8</v>
      </c>
      <c r="C66" s="35">
        <v>-4681.6</v>
      </c>
      <c r="D66" s="35">
        <v>-763.8</v>
      </c>
      <c r="E66" s="35">
        <v>-638.4</v>
      </c>
      <c r="F66" s="35">
        <v>-98.8</v>
      </c>
      <c r="G66" s="35">
        <v>-399</v>
      </c>
      <c r="H66" s="19">
        <v>0</v>
      </c>
      <c r="I66" s="19">
        <v>0</v>
      </c>
      <c r="J66" s="19">
        <v>0</v>
      </c>
      <c r="K66" s="35">
        <f t="shared" si="18"/>
        <v>-7630.400000000001</v>
      </c>
    </row>
    <row r="67" spans="1:11" ht="18.75" customHeight="1">
      <c r="A67" s="12" t="s">
        <v>55</v>
      </c>
      <c r="B67" s="47">
        <v>-94800.41</v>
      </c>
      <c r="C67" s="47">
        <v>-6868.75</v>
      </c>
      <c r="D67" s="47">
        <v>-26107.68</v>
      </c>
      <c r="E67" s="47">
        <v>-139919.49</v>
      </c>
      <c r="F67" s="47">
        <v>-96585.5</v>
      </c>
      <c r="G67" s="47">
        <v>-74004.82</v>
      </c>
      <c r="H67" s="19">
        <v>-14.2</v>
      </c>
      <c r="I67" s="19">
        <v>0</v>
      </c>
      <c r="J67" s="19">
        <v>0</v>
      </c>
      <c r="K67" s="35">
        <f t="shared" si="18"/>
        <v>-438300.85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-45</v>
      </c>
      <c r="E68" s="47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-135</v>
      </c>
    </row>
    <row r="69" spans="1:11" ht="18.75" customHeight="1">
      <c r="A69" s="12" t="s">
        <v>82</v>
      </c>
      <c r="B69" s="35">
        <f>SUM(B70:B98)</f>
        <v>65485.02</v>
      </c>
      <c r="C69" s="35">
        <f aca="true" t="shared" si="20" ref="C69:J69">SUM(C70:C98)</f>
        <v>-70991.87</v>
      </c>
      <c r="D69" s="35">
        <f t="shared" si="20"/>
        <v>-84880</v>
      </c>
      <c r="E69" s="35">
        <f t="shared" si="20"/>
        <v>-64141.83</v>
      </c>
      <c r="F69" s="35">
        <f t="shared" si="20"/>
        <v>62090.34</v>
      </c>
      <c r="G69" s="35">
        <f t="shared" si="20"/>
        <v>-99758.36</v>
      </c>
      <c r="H69" s="35">
        <f t="shared" si="20"/>
        <v>-43358.27</v>
      </c>
      <c r="I69" s="35">
        <f t="shared" si="20"/>
        <v>-64422.65</v>
      </c>
      <c r="J69" s="35">
        <f t="shared" si="20"/>
        <v>-27588.17</v>
      </c>
      <c r="K69" s="35">
        <f t="shared" si="18"/>
        <v>-327565.79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35">
        <v>-1170</v>
      </c>
      <c r="C76" s="35">
        <v>-13341.93</v>
      </c>
      <c r="D76" s="35">
        <v>-25344.43</v>
      </c>
      <c r="E76" s="35">
        <v>-12508.3</v>
      </c>
      <c r="F76" s="35">
        <v>-14779</v>
      </c>
      <c r="G76" s="35">
        <v>-13465.81</v>
      </c>
      <c r="H76" s="35">
        <v>-3600</v>
      </c>
      <c r="I76" s="19">
        <v>0</v>
      </c>
      <c r="J76" s="19">
        <v>0</v>
      </c>
      <c r="K76" s="48">
        <f t="shared" si="18"/>
        <v>-84209.47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-12677.1</v>
      </c>
      <c r="F93" s="19">
        <v>0</v>
      </c>
      <c r="G93" s="19">
        <v>0</v>
      </c>
      <c r="H93" s="19">
        <v>0</v>
      </c>
      <c r="I93" s="48">
        <v>-6653.24</v>
      </c>
      <c r="J93" s="48">
        <v>-16435.84</v>
      </c>
      <c r="K93" s="48">
        <f t="shared" si="18"/>
        <v>-35766.18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130</v>
      </c>
      <c r="B97" s="48">
        <v>55247.77</v>
      </c>
      <c r="C97" s="48">
        <v>-23344.83</v>
      </c>
      <c r="D97" s="48">
        <v>-24766.41</v>
      </c>
      <c r="E97" s="48">
        <v>-16029.84</v>
      </c>
      <c r="F97" s="48">
        <v>65012.93</v>
      </c>
      <c r="G97" s="48">
        <v>-36322.65</v>
      </c>
      <c r="H97" s="48">
        <v>-16488.87</v>
      </c>
      <c r="I97" s="48">
        <v>-3308.1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131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132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48">
        <v>-282884.1</v>
      </c>
      <c r="J100" s="19">
        <v>0</v>
      </c>
      <c r="K100" s="48">
        <f t="shared" si="18"/>
        <v>-282884.1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1353567.1700000002</v>
      </c>
      <c r="C103" s="24">
        <f t="shared" si="21"/>
        <v>1984040.95</v>
      </c>
      <c r="D103" s="24">
        <f t="shared" si="21"/>
        <v>2437248.9699999997</v>
      </c>
      <c r="E103" s="24">
        <f t="shared" si="21"/>
        <v>1155170.2599999998</v>
      </c>
      <c r="F103" s="24">
        <f t="shared" si="21"/>
        <v>1739736.9700000002</v>
      </c>
      <c r="G103" s="24">
        <f t="shared" si="21"/>
        <v>2457212.9899999998</v>
      </c>
      <c r="H103" s="24">
        <f t="shared" si="21"/>
        <v>1263804.1</v>
      </c>
      <c r="I103" s="24">
        <f>+I104+I105</f>
        <v>145779.67000000004</v>
      </c>
      <c r="J103" s="24">
        <f>+J104+J105</f>
        <v>812099.45</v>
      </c>
      <c r="K103" s="48">
        <f>SUM(B103:J103)</f>
        <v>13348660.53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1335450.8</v>
      </c>
      <c r="C104" s="24">
        <f t="shared" si="22"/>
        <v>1961129.21</v>
      </c>
      <c r="D104" s="24">
        <f t="shared" si="22"/>
        <v>2410972.6999999997</v>
      </c>
      <c r="E104" s="24">
        <f t="shared" si="22"/>
        <v>1133367.5999999999</v>
      </c>
      <c r="F104" s="24">
        <f t="shared" si="22"/>
        <v>1716982.2800000003</v>
      </c>
      <c r="G104" s="24">
        <f t="shared" si="22"/>
        <v>2428149.94</v>
      </c>
      <c r="H104" s="24">
        <f t="shared" si="22"/>
        <v>1244353.59</v>
      </c>
      <c r="I104" s="24">
        <f t="shared" si="22"/>
        <v>145779.67000000004</v>
      </c>
      <c r="J104" s="24">
        <f t="shared" si="22"/>
        <v>798409.36</v>
      </c>
      <c r="K104" s="48">
        <f>SUM(B104:J104)</f>
        <v>13174595.149999999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13348660.53</v>
      </c>
      <c r="L111" s="54"/>
    </row>
    <row r="112" spans="1:11" ht="18.75" customHeight="1">
      <c r="A112" s="26" t="s">
        <v>73</v>
      </c>
      <c r="B112" s="27">
        <v>178291.46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178291.46</v>
      </c>
    </row>
    <row r="113" spans="1:11" ht="18.75" customHeight="1">
      <c r="A113" s="26" t="s">
        <v>74</v>
      </c>
      <c r="B113" s="27">
        <v>1175275.71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1175275.71</v>
      </c>
    </row>
    <row r="114" spans="1:11" ht="18.75" customHeight="1">
      <c r="A114" s="26" t="s">
        <v>75</v>
      </c>
      <c r="B114" s="40">
        <v>0</v>
      </c>
      <c r="C114" s="27">
        <f>+C103</f>
        <v>1984040.95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1984040.95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2437248.9699999997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2437248.9699999997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1155170.2599999998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1155170.2599999998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331886.8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331886.8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617072.68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617072.68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88016.64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88016.64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702760.85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702760.85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726141</v>
      </c>
      <c r="H121" s="40">
        <v>0</v>
      </c>
      <c r="I121" s="40">
        <v>0</v>
      </c>
      <c r="J121" s="40">
        <v>0</v>
      </c>
      <c r="K121" s="41">
        <f t="shared" si="24"/>
        <v>726141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57522.63</v>
      </c>
      <c r="H122" s="40">
        <v>0</v>
      </c>
      <c r="I122" s="40">
        <v>0</v>
      </c>
      <c r="J122" s="40">
        <v>0</v>
      </c>
      <c r="K122" s="41">
        <f t="shared" si="24"/>
        <v>57522.63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383849.22</v>
      </c>
      <c r="H123" s="40">
        <v>0</v>
      </c>
      <c r="I123" s="40">
        <v>0</v>
      </c>
      <c r="J123" s="40">
        <v>0</v>
      </c>
      <c r="K123" s="41">
        <f t="shared" si="24"/>
        <v>383849.22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349515.89</v>
      </c>
      <c r="H124" s="40">
        <v>0</v>
      </c>
      <c r="I124" s="40">
        <v>0</v>
      </c>
      <c r="J124" s="40">
        <v>0</v>
      </c>
      <c r="K124" s="41">
        <f t="shared" si="24"/>
        <v>349515.89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940184.25</v>
      </c>
      <c r="H125" s="40">
        <v>0</v>
      </c>
      <c r="I125" s="40">
        <v>0</v>
      </c>
      <c r="J125" s="40">
        <v>0</v>
      </c>
      <c r="K125" s="41">
        <f t="shared" si="24"/>
        <v>940184.25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465554.36</v>
      </c>
      <c r="I126" s="40">
        <v>0</v>
      </c>
      <c r="J126" s="40">
        <v>0</v>
      </c>
      <c r="K126" s="41">
        <f t="shared" si="24"/>
        <v>465554.36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798249.74</v>
      </c>
      <c r="I127" s="40">
        <v>0</v>
      </c>
      <c r="J127" s="40">
        <v>0</v>
      </c>
      <c r="K127" s="41">
        <f t="shared" si="24"/>
        <v>798249.74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145779.67</v>
      </c>
      <c r="J128" s="40">
        <v>0</v>
      </c>
      <c r="K128" s="41">
        <f t="shared" si="24"/>
        <v>145779.67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812099.45</v>
      </c>
      <c r="K129" s="44">
        <f t="shared" si="24"/>
        <v>812099.45</v>
      </c>
    </row>
    <row r="130" spans="1:11" ht="18.75" customHeight="1">
      <c r="A130" s="39" t="s">
        <v>133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 t="s">
        <v>134</v>
      </c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2016-02-26T14:48:39Z</dcterms:modified>
  <cp:category/>
  <cp:version/>
  <cp:contentType/>
  <cp:contentStatus/>
</cp:coreProperties>
</file>