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<sst xmlns="http://schemas.openxmlformats.org/spreadsheetml/2006/main" count="133" uniqueCount="133">
  <si>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</si>
  <si>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</si>
  <si>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</si>
  <si>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</si>
  <si>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</si>
  <si>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</si>
  <si>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</si>
  <si>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</si>
  <si>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</si>
  <si>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</si>
  <si>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</si>
  <si>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</si>
  <si>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</si>
  <si>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</si>
  <si>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</si>
  <si>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</si>
  <si>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</si>
  <si>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</si>
  <si>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</si>
  <si>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</si>
  <si>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</si>
  <si>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</si>
  <si>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</si>
  <si>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</si>
  <si>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</si>
  <si>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</si>
  <si>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</si>
  <si>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</si>
  <si>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</si>
  <si>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</si>
  <si>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</si>
  <si>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</si>
  <si>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</si>
  <si>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</si>
  <si>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</si>
  <si>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</si>
  <si>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</si>
  <si>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</si>
  <si>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</si>
  <si>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</si>
  <si>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</si>
  <si>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</si>
  <si>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</si>
  <si>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</si>
  <si>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</si>
  <si>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</si>
  <si>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</si>
  <si>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</si>
  <si>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</si>
  <si>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</si>
  <si>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</si>
  <si>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</si>
  <si>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</si>
  <si>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</si>
  <si>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</si>
  <si>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</si>
  <si>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</si>
  <si>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</si>
  <si>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</si>
  <si>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</si>
  <si>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</si>
  <si>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</si>
  <si>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</si>
  <si>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</si>
  <si>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</si>
  <si>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</si>
  <si>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</si>
  <si>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</si>
  <si>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</si>
  <si>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</si>
  <si>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</si>
  <si>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</si>
  <si>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</si>
  <si>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</si>
  <si>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</si>
  <si>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</si>
  <si>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</si>
  <si>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</si>
  <si>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</si>
  <si>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</si>
  <si>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</si>
  <si>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</si>
  <si>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</si>
  <si>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</si>
  <si>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</si>
  <si>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</si>
  <si>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</si>
  <si>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</si>
  <si>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</si>
  <si>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</si>
  <si>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</si>
  <si>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</si>
  <si>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</si>
  <si>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</si>
  <si>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</si>
  <si>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</si>
  <si>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</si>
  <si>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</si>
  <si>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</si>
  <si>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</si>
  <si>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</si>
  <si>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</si>
  <si>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</si>
  <si>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</si>
  <si>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</si>
  <si>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</si>
  <si>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</si>
  <si>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</si>
  <si>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</si>
  <si>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</si>
  <si>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</si>
  <si>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</si>
  <si>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</si>
  <si>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</si>
  <si>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</si>
  <si>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</si>
  <si>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</si>
  <si>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</si>
  <si>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</si>
  <si>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</si>
  <si>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</si>
  <si>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</si>
  <si>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</si>
  <si>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</si>
  <si>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</si>
  <si>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</si>
  <si>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</si>
  <si>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</si>
  <si>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</si>
  <si>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</si>
  <si>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21/02/16 - VENCIMENTO 26/02/16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</si>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</sst>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178620</v>
      </c>
      <c r="C7" s="9">
        <f t="shared" si="0"/>
        <v>240171</v>
      </c>
      <c r="D7" s="9">
        <f t="shared" si="0"/>
        <v>260452</v>
      </c>
      <c r="E7" s="9">
        <f t="shared" si="0"/>
        <v>144400</v>
      </c>
      <c r="F7" s="9">
        <f t="shared" si="0"/>
        <v>231270</v>
      </c>
      <c r="G7" s="9">
        <f t="shared" si="0"/>
        <v>382033</v>
      </c>
      <c r="H7" s="9">
        <f t="shared" si="0"/>
        <v>136058</v>
      </c>
      <c r="I7" s="9">
        <f t="shared" si="0"/>
        <v>28119</v>
      </c>
      <c r="J7" s="9">
        <f t="shared" si="0"/>
        <v>114700</v>
      </c>
      <c r="K7" s="9">
        <f t="shared" si="0"/>
        <v>1715823</v>
      </c>
      <c r="L7" s="52"/>
    </row>
    <row r="8" spans="1:11" ht="17.25" customHeight="1">
      <c r="A8" s="10" t="s">
        <v>101</v>
      </c>
      <c r="B8" s="11">
        <f>B9+B12+B16</f>
        <v>102094</v>
      </c>
      <c r="C8" s="11">
        <f aca="true" t="shared" si="1" ref="C8:J8">C9+C12+C16</f>
        <v>143499</v>
      </c>
      <c r="D8" s="11">
        <f t="shared" si="1"/>
        <v>146080</v>
      </c>
      <c r="E8" s="11">
        <f t="shared" si="1"/>
        <v>85001</v>
      </c>
      <c r="F8" s="11">
        <f t="shared" si="1"/>
        <v>124934</v>
      </c>
      <c r="G8" s="11">
        <f t="shared" si="1"/>
        <v>207211</v>
      </c>
      <c r="H8" s="11">
        <f t="shared" si="1"/>
        <v>85024</v>
      </c>
      <c r="I8" s="11">
        <f t="shared" si="1"/>
        <v>14384</v>
      </c>
      <c r="J8" s="11">
        <f t="shared" si="1"/>
        <v>64885</v>
      </c>
      <c r="K8" s="11">
        <f>SUM(B8:J8)</f>
        <v>973112</v>
      </c>
    </row>
    <row r="9" spans="1:11" ht="17.25" customHeight="1">
      <c r="A9" s="15" t="s">
        <v>17</v>
      </c>
      <c r="B9" s="13">
        <f>+B10+B11</f>
        <v>20443</v>
      </c>
      <c r="C9" s="13">
        <f aca="true" t="shared" si="2" ref="C9:J9">+C10+C11</f>
        <v>31384</v>
      </c>
      <c r="D9" s="13">
        <f t="shared" si="2"/>
        <v>28741</v>
      </c>
      <c r="E9" s="13">
        <f t="shared" si="2"/>
        <v>17557</v>
      </c>
      <c r="F9" s="13">
        <f t="shared" si="2"/>
        <v>21611</v>
      </c>
      <c r="G9" s="13">
        <f t="shared" si="2"/>
        <v>27688</v>
      </c>
      <c r="H9" s="13">
        <f t="shared" si="2"/>
        <v>18142</v>
      </c>
      <c r="I9" s="13">
        <f t="shared" si="2"/>
        <v>3408</v>
      </c>
      <c r="J9" s="13">
        <f t="shared" si="2"/>
        <v>11951</v>
      </c>
      <c r="K9" s="11">
        <f>SUM(B9:J9)</f>
        <v>180925</v>
      </c>
    </row>
    <row r="10" spans="1:11" ht="17.25" customHeight="1">
      <c r="A10" s="29" t="s">
        <v>18</v>
      </c>
      <c r="B10" s="13">
        <v>20443</v>
      </c>
      <c r="C10" s="13">
        <v>31384</v>
      </c>
      <c r="D10" s="13">
        <v>28741</v>
      </c>
      <c r="E10" s="13">
        <v>17557</v>
      </c>
      <c r="F10" s="13">
        <v>21611</v>
      </c>
      <c r="G10" s="13">
        <v>27688</v>
      </c>
      <c r="H10" s="13">
        <v>18142</v>
      </c>
      <c r="I10" s="13">
        <v>3408</v>
      </c>
      <c r="J10" s="13">
        <v>11951</v>
      </c>
      <c r="K10" s="11">
        <f>SUM(B10:J10)</f>
        <v>180925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65366</v>
      </c>
      <c r="C12" s="17">
        <f t="shared" si="3"/>
        <v>90919</v>
      </c>
      <c r="D12" s="17">
        <f t="shared" si="3"/>
        <v>95929</v>
      </c>
      <c r="E12" s="17">
        <f t="shared" si="3"/>
        <v>55781</v>
      </c>
      <c r="F12" s="17">
        <f t="shared" si="3"/>
        <v>83975</v>
      </c>
      <c r="G12" s="17">
        <f t="shared" si="3"/>
        <v>149148</v>
      </c>
      <c r="H12" s="17">
        <f t="shared" si="3"/>
        <v>56652</v>
      </c>
      <c r="I12" s="17">
        <f t="shared" si="3"/>
        <v>8803</v>
      </c>
      <c r="J12" s="17">
        <f t="shared" si="3"/>
        <v>42705</v>
      </c>
      <c r="K12" s="11">
        <f aca="true" t="shared" si="4" ref="K12:K27">SUM(B12:J12)</f>
        <v>649278</v>
      </c>
    </row>
    <row r="13" spans="1:13" ht="17.25" customHeight="1">
      <c r="A13" s="14" t="s">
        <v>20</v>
      </c>
      <c r="B13" s="13">
        <v>33184</v>
      </c>
      <c r="C13" s="13">
        <v>49887</v>
      </c>
      <c r="D13" s="13">
        <v>52285</v>
      </c>
      <c r="E13" s="13">
        <v>30466</v>
      </c>
      <c r="F13" s="13">
        <v>41898</v>
      </c>
      <c r="G13" s="13">
        <v>69621</v>
      </c>
      <c r="H13" s="13">
        <v>26627</v>
      </c>
      <c r="I13" s="13">
        <v>5279</v>
      </c>
      <c r="J13" s="13">
        <v>23088</v>
      </c>
      <c r="K13" s="11">
        <f t="shared" si="4"/>
        <v>332335</v>
      </c>
      <c r="L13" s="52"/>
      <c r="M13" s="53"/>
    </row>
    <row r="14" spans="1:12" ht="17.25" customHeight="1">
      <c r="A14" s="14" t="s">
        <v>21</v>
      </c>
      <c r="B14" s="13">
        <v>31052</v>
      </c>
      <c r="C14" s="13">
        <v>39311</v>
      </c>
      <c r="D14" s="13">
        <v>42245</v>
      </c>
      <c r="E14" s="13">
        <v>24289</v>
      </c>
      <c r="F14" s="13">
        <v>40947</v>
      </c>
      <c r="G14" s="13">
        <v>77847</v>
      </c>
      <c r="H14" s="13">
        <v>28622</v>
      </c>
      <c r="I14" s="13">
        <v>3365</v>
      </c>
      <c r="J14" s="13">
        <v>19070</v>
      </c>
      <c r="K14" s="11">
        <f t="shared" si="4"/>
        <v>306748</v>
      </c>
      <c r="L14" s="52"/>
    </row>
    <row r="15" spans="1:11" ht="17.25" customHeight="1">
      <c r="A15" s="14" t="s">
        <v>22</v>
      </c>
      <c r="B15" s="13">
        <v>1130</v>
      </c>
      <c r="C15" s="13">
        <v>1721</v>
      </c>
      <c r="D15" s="13">
        <v>1399</v>
      </c>
      <c r="E15" s="13">
        <v>1026</v>
      </c>
      <c r="F15" s="13">
        <v>1130</v>
      </c>
      <c r="G15" s="13">
        <v>1680</v>
      </c>
      <c r="H15" s="13">
        <v>1403</v>
      </c>
      <c r="I15" s="13">
        <v>159</v>
      </c>
      <c r="J15" s="13">
        <v>547</v>
      </c>
      <c r="K15" s="11">
        <f t="shared" si="4"/>
        <v>10195</v>
      </c>
    </row>
    <row r="16" spans="1:11" ht="17.25" customHeight="1">
      <c r="A16" s="15" t="s">
        <v>97</v>
      </c>
      <c r="B16" s="13">
        <f>B17+B18+B19</f>
        <v>16285</v>
      </c>
      <c r="C16" s="13">
        <f aca="true" t="shared" si="5" ref="C16:J16">C17+C18+C19</f>
        <v>21196</v>
      </c>
      <c r="D16" s="13">
        <f t="shared" si="5"/>
        <v>21410</v>
      </c>
      <c r="E16" s="13">
        <f t="shared" si="5"/>
        <v>11663</v>
      </c>
      <c r="F16" s="13">
        <f t="shared" si="5"/>
        <v>19348</v>
      </c>
      <c r="G16" s="13">
        <f t="shared" si="5"/>
        <v>30375</v>
      </c>
      <c r="H16" s="13">
        <f t="shared" si="5"/>
        <v>10230</v>
      </c>
      <c r="I16" s="13">
        <f t="shared" si="5"/>
        <v>2173</v>
      </c>
      <c r="J16" s="13">
        <f t="shared" si="5"/>
        <v>10229</v>
      </c>
      <c r="K16" s="11">
        <f t="shared" si="4"/>
        <v>142909</v>
      </c>
    </row>
    <row r="17" spans="1:11" ht="17.25" customHeight="1">
      <c r="A17" s="14" t="s">
        <v>98</v>
      </c>
      <c r="B17" s="13">
        <v>5171</v>
      </c>
      <c r="C17" s="13">
        <v>7358</v>
      </c>
      <c r="D17" s="13">
        <v>7291</v>
      </c>
      <c r="E17" s="13">
        <v>4073</v>
      </c>
      <c r="F17" s="13">
        <v>6970</v>
      </c>
      <c r="G17" s="13">
        <v>11139</v>
      </c>
      <c r="H17" s="13">
        <v>3942</v>
      </c>
      <c r="I17" s="13">
        <v>793</v>
      </c>
      <c r="J17" s="13">
        <v>3220</v>
      </c>
      <c r="K17" s="11">
        <f t="shared" si="4"/>
        <v>49957</v>
      </c>
    </row>
    <row r="18" spans="1:11" ht="17.25" customHeight="1">
      <c r="A18" s="14" t="s">
        <v>99</v>
      </c>
      <c r="B18" s="13">
        <v>1739</v>
      </c>
      <c r="C18" s="13">
        <v>1881</v>
      </c>
      <c r="D18" s="13">
        <v>2564</v>
      </c>
      <c r="E18" s="13">
        <v>1438</v>
      </c>
      <c r="F18" s="13">
        <v>2924</v>
      </c>
      <c r="G18" s="13">
        <v>5795</v>
      </c>
      <c r="H18" s="13">
        <v>1294</v>
      </c>
      <c r="I18" s="13">
        <v>240</v>
      </c>
      <c r="J18" s="13">
        <v>1275</v>
      </c>
      <c r="K18" s="11">
        <f t="shared" si="4"/>
        <v>19150</v>
      </c>
    </row>
    <row r="19" spans="1:11" ht="17.25" customHeight="1">
      <c r="A19" s="14" t="s">
        <v>100</v>
      </c>
      <c r="B19" s="13">
        <v>9375</v>
      </c>
      <c r="C19" s="13">
        <v>11957</v>
      </c>
      <c r="D19" s="13">
        <v>11555</v>
      </c>
      <c r="E19" s="13">
        <v>6152</v>
      </c>
      <c r="F19" s="13">
        <v>9454</v>
      </c>
      <c r="G19" s="13">
        <v>13441</v>
      </c>
      <c r="H19" s="13">
        <v>4994</v>
      </c>
      <c r="I19" s="13">
        <v>1140</v>
      </c>
      <c r="J19" s="13">
        <v>5734</v>
      </c>
      <c r="K19" s="11">
        <f t="shared" si="4"/>
        <v>73802</v>
      </c>
    </row>
    <row r="20" spans="1:11" ht="17.25" customHeight="1">
      <c r="A20" s="16" t="s">
        <v>23</v>
      </c>
      <c r="B20" s="11">
        <f>+B21+B22+B23</f>
        <v>52554</v>
      </c>
      <c r="C20" s="11">
        <f aca="true" t="shared" si="6" ref="C20:J20">+C21+C22+C23</f>
        <v>59953</v>
      </c>
      <c r="D20" s="11">
        <f t="shared" si="6"/>
        <v>71547</v>
      </c>
      <c r="E20" s="11">
        <f t="shared" si="6"/>
        <v>37116</v>
      </c>
      <c r="F20" s="11">
        <f t="shared" si="6"/>
        <v>76335</v>
      </c>
      <c r="G20" s="11">
        <f t="shared" si="6"/>
        <v>137178</v>
      </c>
      <c r="H20" s="11">
        <f t="shared" si="6"/>
        <v>36258</v>
      </c>
      <c r="I20" s="11">
        <f t="shared" si="6"/>
        <v>7685</v>
      </c>
      <c r="J20" s="11">
        <f t="shared" si="6"/>
        <v>29535</v>
      </c>
      <c r="K20" s="11">
        <f t="shared" si="4"/>
        <v>508161</v>
      </c>
    </row>
    <row r="21" spans="1:12" ht="17.25" customHeight="1">
      <c r="A21" s="12" t="s">
        <v>24</v>
      </c>
      <c r="B21" s="13">
        <v>30905</v>
      </c>
      <c r="C21" s="13">
        <v>38205</v>
      </c>
      <c r="D21" s="13">
        <v>44918</v>
      </c>
      <c r="E21" s="13">
        <v>23587</v>
      </c>
      <c r="F21" s="13">
        <v>44753</v>
      </c>
      <c r="G21" s="13">
        <v>70641</v>
      </c>
      <c r="H21" s="13">
        <v>20894</v>
      </c>
      <c r="I21" s="13">
        <v>5202</v>
      </c>
      <c r="J21" s="13">
        <v>18390</v>
      </c>
      <c r="K21" s="11">
        <f t="shared" si="4"/>
        <v>297495</v>
      </c>
      <c r="L21" s="52"/>
    </row>
    <row r="22" spans="1:12" ht="17.25" customHeight="1">
      <c r="A22" s="12" t="s">
        <v>25</v>
      </c>
      <c r="B22" s="13">
        <v>21054</v>
      </c>
      <c r="C22" s="13">
        <v>21053</v>
      </c>
      <c r="D22" s="13">
        <v>25928</v>
      </c>
      <c r="E22" s="13">
        <v>13100</v>
      </c>
      <c r="F22" s="13">
        <v>30981</v>
      </c>
      <c r="G22" s="13">
        <v>65483</v>
      </c>
      <c r="H22" s="13">
        <v>14900</v>
      </c>
      <c r="I22" s="13">
        <v>2389</v>
      </c>
      <c r="J22" s="13">
        <v>10905</v>
      </c>
      <c r="K22" s="11">
        <f t="shared" si="4"/>
        <v>205793</v>
      </c>
      <c r="L22" s="52"/>
    </row>
    <row r="23" spans="1:11" ht="17.25" customHeight="1">
      <c r="A23" s="12" t="s">
        <v>26</v>
      </c>
      <c r="B23" s="13">
        <v>595</v>
      </c>
      <c r="C23" s="13">
        <v>695</v>
      </c>
      <c r="D23" s="13">
        <v>701</v>
      </c>
      <c r="E23" s="13">
        <v>429</v>
      </c>
      <c r="F23" s="13">
        <v>601</v>
      </c>
      <c r="G23" s="13">
        <v>1054</v>
      </c>
      <c r="H23" s="13">
        <v>464</v>
      </c>
      <c r="I23" s="13">
        <v>94</v>
      </c>
      <c r="J23" s="13">
        <v>240</v>
      </c>
      <c r="K23" s="11">
        <f t="shared" si="4"/>
        <v>4873</v>
      </c>
    </row>
    <row r="24" spans="1:11" ht="17.25" customHeight="1">
      <c r="A24" s="16" t="s">
        <v>27</v>
      </c>
      <c r="B24" s="13">
        <v>23972</v>
      </c>
      <c r="C24" s="13">
        <v>36719</v>
      </c>
      <c r="D24" s="13">
        <v>42825</v>
      </c>
      <c r="E24" s="13">
        <v>22283</v>
      </c>
      <c r="F24" s="13">
        <v>30001</v>
      </c>
      <c r="G24" s="13">
        <v>37644</v>
      </c>
      <c r="H24" s="13">
        <v>13819</v>
      </c>
      <c r="I24" s="13">
        <v>6050</v>
      </c>
      <c r="J24" s="13">
        <v>20280</v>
      </c>
      <c r="K24" s="11">
        <f t="shared" si="4"/>
        <v>233593</v>
      </c>
    </row>
    <row r="25" spans="1:12" ht="17.25" customHeight="1">
      <c r="A25" s="12" t="s">
        <v>28</v>
      </c>
      <c r="B25" s="13">
        <v>15342</v>
      </c>
      <c r="C25" s="13">
        <v>23500</v>
      </c>
      <c r="D25" s="13">
        <v>27408</v>
      </c>
      <c r="E25" s="13">
        <v>14261</v>
      </c>
      <c r="F25" s="13">
        <v>19201</v>
      </c>
      <c r="G25" s="13">
        <v>24092</v>
      </c>
      <c r="H25" s="13">
        <v>8844</v>
      </c>
      <c r="I25" s="13">
        <v>3872</v>
      </c>
      <c r="J25" s="13">
        <v>12979</v>
      </c>
      <c r="K25" s="11">
        <f t="shared" si="4"/>
        <v>149499</v>
      </c>
      <c r="L25" s="52"/>
    </row>
    <row r="26" spans="1:12" ht="17.25" customHeight="1">
      <c r="A26" s="12" t="s">
        <v>29</v>
      </c>
      <c r="B26" s="13">
        <v>8630</v>
      </c>
      <c r="C26" s="13">
        <v>13219</v>
      </c>
      <c r="D26" s="13">
        <v>15417</v>
      </c>
      <c r="E26" s="13">
        <v>8022</v>
      </c>
      <c r="F26" s="13">
        <v>10800</v>
      </c>
      <c r="G26" s="13">
        <v>13552</v>
      </c>
      <c r="H26" s="13">
        <v>4975</v>
      </c>
      <c r="I26" s="13">
        <v>2178</v>
      </c>
      <c r="J26" s="13">
        <v>7301</v>
      </c>
      <c r="K26" s="11">
        <f t="shared" si="4"/>
        <v>84094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957</v>
      </c>
      <c r="I27" s="11">
        <v>0</v>
      </c>
      <c r="J27" s="11">
        <v>0</v>
      </c>
      <c r="K27" s="11">
        <f t="shared" si="4"/>
        <v>957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29147.43</v>
      </c>
      <c r="I35" s="19">
        <v>0</v>
      </c>
      <c r="J35" s="19">
        <v>0</v>
      </c>
      <c r="K35" s="23">
        <f>SUM(B35:J35)</f>
        <v>29147.43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481886.62</v>
      </c>
      <c r="C47" s="22">
        <f aca="true" t="shared" si="11" ref="C47:H47">+C48+C57</f>
        <v>733808.88</v>
      </c>
      <c r="D47" s="22">
        <f t="shared" si="11"/>
        <v>893690.3</v>
      </c>
      <c r="E47" s="22">
        <f t="shared" si="11"/>
        <v>431188.16000000003</v>
      </c>
      <c r="F47" s="22">
        <f t="shared" si="11"/>
        <v>659125.79</v>
      </c>
      <c r="G47" s="22">
        <f t="shared" si="11"/>
        <v>933353.7999999999</v>
      </c>
      <c r="H47" s="22">
        <f t="shared" si="11"/>
        <v>418553.89999999997</v>
      </c>
      <c r="I47" s="22">
        <f>+I48+I57</f>
        <v>135443.61000000002</v>
      </c>
      <c r="J47" s="22">
        <f>+J48+J57</f>
        <v>341196.33</v>
      </c>
      <c r="K47" s="22">
        <f>SUM(B47:J47)</f>
        <v>5028247.390000001</v>
      </c>
    </row>
    <row r="48" spans="1:11" ht="17.25" customHeight="1">
      <c r="A48" s="16" t="s">
        <v>115</v>
      </c>
      <c r="B48" s="23">
        <f>SUM(B49:B56)</f>
        <v>463770.25</v>
      </c>
      <c r="C48" s="23">
        <f aca="true" t="shared" si="12" ref="C48:J48">SUM(C49:C56)</f>
        <v>710897.14</v>
      </c>
      <c r="D48" s="23">
        <f t="shared" si="12"/>
        <v>867414.03</v>
      </c>
      <c r="E48" s="23">
        <f t="shared" si="12"/>
        <v>409385.50000000006</v>
      </c>
      <c r="F48" s="23">
        <f t="shared" si="12"/>
        <v>636371.1000000001</v>
      </c>
      <c r="G48" s="23">
        <f t="shared" si="12"/>
        <v>904290.7499999999</v>
      </c>
      <c r="H48" s="23">
        <f t="shared" si="12"/>
        <v>399103.38999999996</v>
      </c>
      <c r="I48" s="23">
        <f t="shared" si="12"/>
        <v>135443.61000000002</v>
      </c>
      <c r="J48" s="23">
        <f t="shared" si="12"/>
        <v>327506.24</v>
      </c>
      <c r="K48" s="23">
        <f aca="true" t="shared" si="13" ref="K48:K57">SUM(B48:J48)</f>
        <v>4854182.010000001</v>
      </c>
    </row>
    <row r="49" spans="1:11" ht="17.25" customHeight="1">
      <c r="A49" s="34" t="s">
        <v>46</v>
      </c>
      <c r="B49" s="23">
        <f aca="true" t="shared" si="14" ref="B49:H49">ROUND(B30*B7,2)</f>
        <v>460535.95</v>
      </c>
      <c r="C49" s="23">
        <f t="shared" si="14"/>
        <v>704733.77</v>
      </c>
      <c r="D49" s="23">
        <f t="shared" si="14"/>
        <v>862330.53</v>
      </c>
      <c r="E49" s="23">
        <f t="shared" si="14"/>
        <v>406601.52</v>
      </c>
      <c r="F49" s="23">
        <f t="shared" si="14"/>
        <v>632176.55</v>
      </c>
      <c r="G49" s="23">
        <f t="shared" si="14"/>
        <v>898350.6</v>
      </c>
      <c r="H49" s="23">
        <f t="shared" si="14"/>
        <v>366866.79</v>
      </c>
      <c r="I49" s="23">
        <f>ROUND(I30*I7,2)</f>
        <v>134377.89</v>
      </c>
      <c r="J49" s="23">
        <f>ROUND(J30*J7,2)</f>
        <v>325289.2</v>
      </c>
      <c r="K49" s="23">
        <f t="shared" si="13"/>
        <v>4791262.8</v>
      </c>
    </row>
    <row r="50" spans="1:11" ht="17.25" customHeight="1">
      <c r="A50" s="34" t="s">
        <v>47</v>
      </c>
      <c r="B50" s="19">
        <v>0</v>
      </c>
      <c r="C50" s="23">
        <f>ROUND(C31*C7,2)</f>
        <v>1566.49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1566.49</v>
      </c>
    </row>
    <row r="51" spans="1:11" ht="17.25" customHeight="1">
      <c r="A51" s="68" t="s">
        <v>108</v>
      </c>
      <c r="B51" s="69">
        <f aca="true" t="shared" si="15" ref="B51:H51">ROUND(B32*B7,2)</f>
        <v>-857.38</v>
      </c>
      <c r="C51" s="69">
        <f t="shared" si="15"/>
        <v>-1176.84</v>
      </c>
      <c r="D51" s="69">
        <f t="shared" si="15"/>
        <v>-1302.26</v>
      </c>
      <c r="E51" s="69">
        <f t="shared" si="15"/>
        <v>-661.42</v>
      </c>
      <c r="F51" s="69">
        <f t="shared" si="15"/>
        <v>-1086.97</v>
      </c>
      <c r="G51" s="69">
        <f t="shared" si="15"/>
        <v>-1489.93</v>
      </c>
      <c r="H51" s="69">
        <f t="shared" si="15"/>
        <v>-625.87</v>
      </c>
      <c r="I51" s="19">
        <v>0</v>
      </c>
      <c r="J51" s="19">
        <v>0</v>
      </c>
      <c r="K51" s="69">
        <f>SUM(B51:J51)</f>
        <v>-7200.67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29147.43</v>
      </c>
      <c r="I53" s="31">
        <f>+I35</f>
        <v>0</v>
      </c>
      <c r="J53" s="31">
        <f>+J35</f>
        <v>0</v>
      </c>
      <c r="K53" s="23">
        <f t="shared" si="13"/>
        <v>29147.43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-35120.259999999995</v>
      </c>
      <c r="C61" s="35">
        <f t="shared" si="16"/>
        <v>-138131.64</v>
      </c>
      <c r="D61" s="35">
        <f t="shared" si="16"/>
        <v>-130398.1</v>
      </c>
      <c r="E61" s="35">
        <f t="shared" si="16"/>
        <v>-82546.79000000001</v>
      </c>
      <c r="F61" s="35">
        <f t="shared" si="16"/>
        <v>-29495.700000000004</v>
      </c>
      <c r="G61" s="35">
        <f t="shared" si="16"/>
        <v>-135218.88</v>
      </c>
      <c r="H61" s="35">
        <f t="shared" si="16"/>
        <v>-80874.03</v>
      </c>
      <c r="I61" s="35">
        <f t="shared" si="16"/>
        <v>-19552.28</v>
      </c>
      <c r="J61" s="35">
        <f t="shared" si="16"/>
        <v>-51521.21000000001</v>
      </c>
      <c r="K61" s="35">
        <f>SUM(B61:J61)</f>
        <v>-702858.8900000001</v>
      </c>
    </row>
    <row r="62" spans="1:11" ht="18.75" customHeight="1">
      <c r="A62" s="16" t="s">
        <v>77</v>
      </c>
      <c r="B62" s="35">
        <f aca="true" t="shared" si="17" ref="B62:J62">B63+B64+B65+B66+B67+B68</f>
        <v>-77683.4</v>
      </c>
      <c r="C62" s="35">
        <f t="shared" si="17"/>
        <v>-119259.2</v>
      </c>
      <c r="D62" s="35">
        <f t="shared" si="17"/>
        <v>-109215.8</v>
      </c>
      <c r="E62" s="35">
        <f t="shared" si="17"/>
        <v>-66716.6</v>
      </c>
      <c r="F62" s="35">
        <f t="shared" si="17"/>
        <v>-82121.8</v>
      </c>
      <c r="G62" s="35">
        <f t="shared" si="17"/>
        <v>-105214.4</v>
      </c>
      <c r="H62" s="35">
        <f t="shared" si="17"/>
        <v>-68939.6</v>
      </c>
      <c r="I62" s="35">
        <f t="shared" si="17"/>
        <v>-12950.4</v>
      </c>
      <c r="J62" s="35">
        <f t="shared" si="17"/>
        <v>-45413.8</v>
      </c>
      <c r="K62" s="35">
        <f aca="true" t="shared" si="18" ref="K62:K100">SUM(B62:J62)</f>
        <v>-687515</v>
      </c>
    </row>
    <row r="63" spans="1:11" ht="18.75" customHeight="1">
      <c r="A63" s="12" t="s">
        <v>78</v>
      </c>
      <c r="B63" s="35">
        <f>-ROUND(B9*$D$3,2)</f>
        <v>-77683.4</v>
      </c>
      <c r="C63" s="35">
        <f aca="true" t="shared" si="19" ref="C63:J63">-ROUND(C9*$D$3,2)</f>
        <v>-119259.2</v>
      </c>
      <c r="D63" s="35">
        <f t="shared" si="19"/>
        <v>-109215.8</v>
      </c>
      <c r="E63" s="35">
        <f t="shared" si="19"/>
        <v>-66716.6</v>
      </c>
      <c r="F63" s="35">
        <f t="shared" si="19"/>
        <v>-82121.8</v>
      </c>
      <c r="G63" s="35">
        <f t="shared" si="19"/>
        <v>-105214.4</v>
      </c>
      <c r="H63" s="35">
        <f t="shared" si="19"/>
        <v>-68939.6</v>
      </c>
      <c r="I63" s="35">
        <f t="shared" si="19"/>
        <v>-12950.4</v>
      </c>
      <c r="J63" s="35">
        <f t="shared" si="19"/>
        <v>-45413.8</v>
      </c>
      <c r="K63" s="35">
        <f t="shared" si="18"/>
        <v>-687515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42563.14</v>
      </c>
      <c r="C69" s="35">
        <f>SUM(C70:C98)</f>
        <v>-18872.440000000002</v>
      </c>
      <c r="D69" s="35">
        <f aca="true" t="shared" si="20" ref="D69:J69">SUM(D70:D98)</f>
        <v>-21182.300000000003</v>
      </c>
      <c r="E69" s="35">
        <f t="shared" si="20"/>
        <v>-15830.19</v>
      </c>
      <c r="F69" s="35">
        <f t="shared" si="20"/>
        <v>52626.1</v>
      </c>
      <c r="G69" s="35">
        <f t="shared" si="20"/>
        <v>-30004.48</v>
      </c>
      <c r="H69" s="35">
        <f t="shared" si="20"/>
        <v>-11934.43</v>
      </c>
      <c r="I69" s="35">
        <f t="shared" si="20"/>
        <v>-6601.879999999999</v>
      </c>
      <c r="J69" s="35">
        <f t="shared" si="20"/>
        <v>-6107.41</v>
      </c>
      <c r="K69" s="35">
        <f t="shared" si="18"/>
        <v>-15343.890000000009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2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2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-3578.86</v>
      </c>
      <c r="F93" s="19">
        <v>0</v>
      </c>
      <c r="G93" s="19">
        <v>0</v>
      </c>
      <c r="H93" s="19">
        <v>0</v>
      </c>
      <c r="I93" s="48">
        <v>-1706.59</v>
      </c>
      <c r="J93" s="48">
        <v>-6107.41</v>
      </c>
      <c r="K93" s="48">
        <f t="shared" si="18"/>
        <v>-11392.86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15561.67</v>
      </c>
      <c r="C97" s="48">
        <v>-7205.13</v>
      </c>
      <c r="D97" s="48">
        <v>-7813.56</v>
      </c>
      <c r="E97" s="48">
        <v>-4332</v>
      </c>
      <c r="F97" s="48">
        <v>20146.61</v>
      </c>
      <c r="G97" s="48">
        <v>-11460.99</v>
      </c>
      <c r="H97" s="48">
        <v>-4053.03</v>
      </c>
      <c r="I97" s="48">
        <v>-843.57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446766.36</v>
      </c>
      <c r="C103" s="24">
        <f t="shared" si="21"/>
        <v>595677.24</v>
      </c>
      <c r="D103" s="24">
        <f t="shared" si="21"/>
        <v>763292.2</v>
      </c>
      <c r="E103" s="24">
        <f t="shared" si="21"/>
        <v>348641.37</v>
      </c>
      <c r="F103" s="24">
        <f t="shared" si="21"/>
        <v>629630.09</v>
      </c>
      <c r="G103" s="24">
        <f t="shared" si="21"/>
        <v>798134.9199999999</v>
      </c>
      <c r="H103" s="24">
        <f t="shared" si="21"/>
        <v>337679.86999999994</v>
      </c>
      <c r="I103" s="24">
        <f>+I104+I105</f>
        <v>115891.33000000002</v>
      </c>
      <c r="J103" s="24">
        <f>+J104+J105</f>
        <v>289675.12000000005</v>
      </c>
      <c r="K103" s="48">
        <f>SUM(B103:J103)</f>
        <v>4325388.5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428649.99</v>
      </c>
      <c r="C104" s="24">
        <f t="shared" si="22"/>
        <v>572765.5</v>
      </c>
      <c r="D104" s="24">
        <f t="shared" si="22"/>
        <v>737015.9299999999</v>
      </c>
      <c r="E104" s="24">
        <f t="shared" si="22"/>
        <v>326838.71</v>
      </c>
      <c r="F104" s="24">
        <f t="shared" si="22"/>
        <v>606875.4</v>
      </c>
      <c r="G104" s="24">
        <f t="shared" si="22"/>
        <v>769071.8699999999</v>
      </c>
      <c r="H104" s="24">
        <f t="shared" si="22"/>
        <v>318229.3599999999</v>
      </c>
      <c r="I104" s="24">
        <f t="shared" si="22"/>
        <v>115891.33000000002</v>
      </c>
      <c r="J104" s="24">
        <f t="shared" si="22"/>
        <v>275985.03</v>
      </c>
      <c r="K104" s="48">
        <f>SUM(B104:J104)</f>
        <v>4151323.119999999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4325388.47</v>
      </c>
      <c r="L111" s="54"/>
    </row>
    <row r="112" spans="1:11" ht="18.75" customHeight="1">
      <c r="A112" s="26" t="s">
        <v>73</v>
      </c>
      <c r="B112" s="27">
        <v>58775.11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58775.11</v>
      </c>
    </row>
    <row r="113" spans="1:11" ht="18.75" customHeight="1">
      <c r="A113" s="26" t="s">
        <v>74</v>
      </c>
      <c r="B113" s="27">
        <v>387991.25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387991.25</v>
      </c>
    </row>
    <row r="114" spans="1:11" ht="18.75" customHeight="1">
      <c r="A114" s="26" t="s">
        <v>75</v>
      </c>
      <c r="B114" s="40">
        <v>0</v>
      </c>
      <c r="C114" s="27">
        <f>+C103</f>
        <v>595677.24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595677.24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763292.2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763292.2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348641.37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348641.37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119634.36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119634.36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223872.82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223872.82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37728.8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37728.8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248394.1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248394.1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236446.97</v>
      </c>
      <c r="H121" s="40">
        <v>0</v>
      </c>
      <c r="I121" s="40">
        <v>0</v>
      </c>
      <c r="J121" s="40">
        <v>0</v>
      </c>
      <c r="K121" s="41">
        <f t="shared" si="24"/>
        <v>236446.97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24341.06</v>
      </c>
      <c r="H122" s="40">
        <v>0</v>
      </c>
      <c r="I122" s="40">
        <v>0</v>
      </c>
      <c r="J122" s="40">
        <v>0</v>
      </c>
      <c r="K122" s="41">
        <f t="shared" si="24"/>
        <v>24341.06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127727.21</v>
      </c>
      <c r="H123" s="40">
        <v>0</v>
      </c>
      <c r="I123" s="40">
        <v>0</v>
      </c>
      <c r="J123" s="40">
        <v>0</v>
      </c>
      <c r="K123" s="41">
        <f t="shared" si="24"/>
        <v>127727.21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113599.35</v>
      </c>
      <c r="H124" s="40">
        <v>0</v>
      </c>
      <c r="I124" s="40">
        <v>0</v>
      </c>
      <c r="J124" s="40">
        <v>0</v>
      </c>
      <c r="K124" s="41">
        <f t="shared" si="24"/>
        <v>113599.35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296020.32</v>
      </c>
      <c r="H125" s="40">
        <v>0</v>
      </c>
      <c r="I125" s="40">
        <v>0</v>
      </c>
      <c r="J125" s="40">
        <v>0</v>
      </c>
      <c r="K125" s="41">
        <f t="shared" si="24"/>
        <v>296020.32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124462.8</v>
      </c>
      <c r="I126" s="40">
        <v>0</v>
      </c>
      <c r="J126" s="40">
        <v>0</v>
      </c>
      <c r="K126" s="41">
        <f t="shared" si="24"/>
        <v>124462.8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213217.06</v>
      </c>
      <c r="I127" s="40">
        <v>0</v>
      </c>
      <c r="J127" s="40">
        <v>0</v>
      </c>
      <c r="K127" s="41">
        <f t="shared" si="24"/>
        <v>213217.06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115891.33</v>
      </c>
      <c r="J128" s="40">
        <v>0</v>
      </c>
      <c r="K128" s="41">
        <f t="shared" si="24"/>
        <v>115891.33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289675.12</v>
      </c>
      <c r="K129" s="44">
        <f t="shared" si="24"/>
        <v>289675.12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2016-02-26T14:59:21Z</dcterms:modified>
  <cp:category/>
  <cp:version/>
  <cp:contentType/>
  <cp:contentStatus/>
</cp:coreProperties>
</file>