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<sst xmlns="http://schemas.openxmlformats.org/spreadsheetml/2006/main" count="135" uniqueCount="135">
  <si>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</si>
  <si>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</si>
  <si>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</si>
  <si>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</si>
  <si>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</si>
  <si>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</si>
  <si>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</si>
  <si>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</si>
  <si>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</si>
  <si>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</si>
  <si>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</si>
  <si>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</si>
  <si>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</si>
  <si>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</si>
  <si>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</si>
  <si>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</si>
  <si>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</si>
  <si>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</si>
  <si>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</si>
  <si>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</si>
  <si>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</si>
  <si>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</si>
  <si>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</si>
  <si>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</si>
  <si>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</si>
  <si>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</si>
  <si>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</si>
  <si>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</si>
  <si>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</si>
  <si>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</si>
  <si>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</si>
  <si>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</si>
  <si>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</si>
  <si>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</si>
  <si>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</si>
  <si>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</si>
  <si>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</si>
  <si>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</si>
  <si>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</si>
  <si>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</si>
  <si>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</si>
  <si>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</si>
  <si>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</si>
  <si>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</si>
  <si>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</si>
  <si>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</si>
  <si>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</si>
  <si>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</si>
  <si>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</si>
  <si>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</si>
  <si>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</si>
  <si>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</si>
  <si>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</si>
  <si>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</si>
  <si>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</si>
  <si>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</si>
  <si>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</si>
  <si>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</si>
  <si>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</si>
  <si>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</si>
  <si>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</si>
  <si>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</si>
  <si>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</si>
  <si>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</si>
  <si>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</si>
  <si>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</si>
  <si>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</si>
  <si>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</si>
  <si>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</si>
  <si>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</si>
  <si>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</si>
  <si>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</si>
  <si>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</si>
  <si>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</si>
  <si>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</si>
  <si>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</si>
  <si>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</si>
  <si>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</si>
  <si>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</si>
  <si>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</si>
  <si>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</si>
  <si>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</si>
  <si>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</si>
  <si>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</si>
  <si>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</si>
  <si>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</si>
  <si>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</si>
  <si>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</si>
  <si>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</si>
  <si>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</si>
  <si>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</si>
  <si>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</si>
  <si>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</si>
  <si>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</si>
  <si>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</si>
  <si>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</si>
  <si>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</si>
  <si>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</si>
  <si>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</si>
  <si>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</si>
  <si>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</si>
  <si>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</si>
  <si>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</si>
  <si>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</si>
  <si>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</si>
  <si>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</si>
  <si>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</si>
  <si>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</si>
  <si>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</si>
  <si>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</si>
  <si>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</si>
  <si>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</si>
  <si>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</si>
  <si>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</si>
  <si>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</si>
  <si>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</si>
  <si>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</si>
  <si>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</si>
  <si>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</si>
  <si>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</si>
  <si>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</si>
  <si>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</si>
  <si>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</si>
  <si>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</si>
  <si>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</si>
  <si>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</si>
  <si>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</si>
  <si>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</si>
  <si>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</si>
  <si>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23/02/16 - VENCIMENTO 01/03/16</t>
  </si>
  <si>
    <t>6.2.28. Ajuste Financeiro</t>
  </si>
  <si>
    <t>6.2.29. Ajuste Financeiro Retroativo</t>
  </si>
  <si>
    <t>6.3. Revisão de Remuneração pelo Transporte Coletivo ¹</t>
  </si>
  <si>
    <t>Nota:</t>
  </si>
  <si>
    <t xml:space="preserve">      ¹ - Passageiros transportados, processados pelo Sistema de Bilhetagem Eletrônica, referentes ao mês de janeiro/16 (115.737 passageiros).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</si>
</sst>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630167</v>
      </c>
      <c r="C7" s="9">
        <f t="shared" si="0"/>
        <v>806495</v>
      </c>
      <c r="D7" s="9">
        <f t="shared" si="0"/>
        <v>837211</v>
      </c>
      <c r="E7" s="9">
        <f t="shared" si="0"/>
        <v>560216</v>
      </c>
      <c r="F7" s="9">
        <f t="shared" si="0"/>
        <v>743824</v>
      </c>
      <c r="G7" s="9">
        <f t="shared" si="0"/>
        <v>1257295</v>
      </c>
      <c r="H7" s="9">
        <f t="shared" si="0"/>
        <v>589188</v>
      </c>
      <c r="I7" s="9">
        <f t="shared" si="0"/>
        <v>132496</v>
      </c>
      <c r="J7" s="9">
        <f t="shared" si="0"/>
        <v>326862</v>
      </c>
      <c r="K7" s="9">
        <f t="shared" si="0"/>
        <v>5883754</v>
      </c>
      <c r="L7" s="52"/>
    </row>
    <row r="8" spans="1:11" ht="17.25" customHeight="1">
      <c r="A8" s="10" t="s">
        <v>101</v>
      </c>
      <c r="B8" s="11">
        <f>B9+B12+B16</f>
        <v>375415</v>
      </c>
      <c r="C8" s="11">
        <f aca="true" t="shared" si="1" ref="C8:J8">C9+C12+C16</f>
        <v>492979</v>
      </c>
      <c r="D8" s="11">
        <f t="shared" si="1"/>
        <v>481618</v>
      </c>
      <c r="E8" s="11">
        <f t="shared" si="1"/>
        <v>336895</v>
      </c>
      <c r="F8" s="11">
        <f t="shared" si="1"/>
        <v>430172</v>
      </c>
      <c r="G8" s="11">
        <f t="shared" si="1"/>
        <v>711347</v>
      </c>
      <c r="H8" s="11">
        <f t="shared" si="1"/>
        <v>369360</v>
      </c>
      <c r="I8" s="11">
        <f t="shared" si="1"/>
        <v>72995</v>
      </c>
      <c r="J8" s="11">
        <f t="shared" si="1"/>
        <v>189831</v>
      </c>
      <c r="K8" s="11">
        <f>SUM(B8:J8)</f>
        <v>3460612</v>
      </c>
    </row>
    <row r="9" spans="1:11" ht="17.25" customHeight="1">
      <c r="A9" s="15" t="s">
        <v>17</v>
      </c>
      <c r="B9" s="13">
        <f>+B10+B11</f>
        <v>48149</v>
      </c>
      <c r="C9" s="13">
        <f aca="true" t="shared" si="2" ref="C9:J9">+C10+C11</f>
        <v>65350</v>
      </c>
      <c r="D9" s="13">
        <f t="shared" si="2"/>
        <v>55222</v>
      </c>
      <c r="E9" s="13">
        <f t="shared" si="2"/>
        <v>44392</v>
      </c>
      <c r="F9" s="13">
        <f t="shared" si="2"/>
        <v>49492</v>
      </c>
      <c r="G9" s="13">
        <f t="shared" si="2"/>
        <v>66880</v>
      </c>
      <c r="H9" s="13">
        <f t="shared" si="2"/>
        <v>62047</v>
      </c>
      <c r="I9" s="13">
        <f t="shared" si="2"/>
        <v>10862</v>
      </c>
      <c r="J9" s="13">
        <f t="shared" si="2"/>
        <v>19767</v>
      </c>
      <c r="K9" s="11">
        <f>SUM(B9:J9)</f>
        <v>422161</v>
      </c>
    </row>
    <row r="10" spans="1:11" ht="17.25" customHeight="1">
      <c r="A10" s="29" t="s">
        <v>18</v>
      </c>
      <c r="B10" s="13">
        <v>48149</v>
      </c>
      <c r="C10" s="13">
        <v>65350</v>
      </c>
      <c r="D10" s="13">
        <v>55222</v>
      </c>
      <c r="E10" s="13">
        <v>44392</v>
      </c>
      <c r="F10" s="13">
        <v>49492</v>
      </c>
      <c r="G10" s="13">
        <v>66880</v>
      </c>
      <c r="H10" s="13">
        <v>62047</v>
      </c>
      <c r="I10" s="13">
        <v>10862</v>
      </c>
      <c r="J10" s="13">
        <v>19767</v>
      </c>
      <c r="K10" s="11">
        <f>SUM(B10:J10)</f>
        <v>422161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260178</v>
      </c>
      <c r="C12" s="17">
        <f t="shared" si="3"/>
        <v>341854</v>
      </c>
      <c r="D12" s="17">
        <f t="shared" si="3"/>
        <v>340691</v>
      </c>
      <c r="E12" s="17">
        <f t="shared" si="3"/>
        <v>238068</v>
      </c>
      <c r="F12" s="17">
        <f t="shared" si="3"/>
        <v>307199</v>
      </c>
      <c r="G12" s="17">
        <f t="shared" si="3"/>
        <v>526209</v>
      </c>
      <c r="H12" s="17">
        <f t="shared" si="3"/>
        <v>253691</v>
      </c>
      <c r="I12" s="17">
        <f t="shared" si="3"/>
        <v>48610</v>
      </c>
      <c r="J12" s="17">
        <f t="shared" si="3"/>
        <v>133511</v>
      </c>
      <c r="K12" s="11">
        <f aca="true" t="shared" si="4" ref="K12:K27">SUM(B12:J12)</f>
        <v>2450011</v>
      </c>
    </row>
    <row r="13" spans="1:13" ht="17.25" customHeight="1">
      <c r="A13" s="14" t="s">
        <v>20</v>
      </c>
      <c r="B13" s="13">
        <v>133721</v>
      </c>
      <c r="C13" s="13">
        <v>186996</v>
      </c>
      <c r="D13" s="13">
        <v>190581</v>
      </c>
      <c r="E13" s="13">
        <v>128766</v>
      </c>
      <c r="F13" s="13">
        <v>166359</v>
      </c>
      <c r="G13" s="13">
        <v>267292</v>
      </c>
      <c r="H13" s="13">
        <v>125409</v>
      </c>
      <c r="I13" s="13">
        <v>28540</v>
      </c>
      <c r="J13" s="13">
        <v>75195</v>
      </c>
      <c r="K13" s="11">
        <f t="shared" si="4"/>
        <v>1302859</v>
      </c>
      <c r="L13" s="52"/>
      <c r="M13" s="53"/>
    </row>
    <row r="14" spans="1:12" ht="17.25" customHeight="1">
      <c r="A14" s="14" t="s">
        <v>21</v>
      </c>
      <c r="B14" s="13">
        <v>118194</v>
      </c>
      <c r="C14" s="13">
        <v>142607</v>
      </c>
      <c r="D14" s="13">
        <v>139988</v>
      </c>
      <c r="E14" s="13">
        <v>101606</v>
      </c>
      <c r="F14" s="13">
        <v>133069</v>
      </c>
      <c r="G14" s="13">
        <v>246991</v>
      </c>
      <c r="H14" s="13">
        <v>115593</v>
      </c>
      <c r="I14" s="13">
        <v>17745</v>
      </c>
      <c r="J14" s="13">
        <v>55223</v>
      </c>
      <c r="K14" s="11">
        <f t="shared" si="4"/>
        <v>1071016</v>
      </c>
      <c r="L14" s="52"/>
    </row>
    <row r="15" spans="1:11" ht="17.25" customHeight="1">
      <c r="A15" s="14" t="s">
        <v>22</v>
      </c>
      <c r="B15" s="13">
        <v>8263</v>
      </c>
      <c r="C15" s="13">
        <v>12251</v>
      </c>
      <c r="D15" s="13">
        <v>10122</v>
      </c>
      <c r="E15" s="13">
        <v>7696</v>
      </c>
      <c r="F15" s="13">
        <v>7771</v>
      </c>
      <c r="G15" s="13">
        <v>11926</v>
      </c>
      <c r="H15" s="13">
        <v>12689</v>
      </c>
      <c r="I15" s="13">
        <v>2325</v>
      </c>
      <c r="J15" s="13">
        <v>3093</v>
      </c>
      <c r="K15" s="11">
        <f t="shared" si="4"/>
        <v>76136</v>
      </c>
    </row>
    <row r="16" spans="1:11" ht="17.25" customHeight="1">
      <c r="A16" s="15" t="s">
        <v>97</v>
      </c>
      <c r="B16" s="13">
        <f>B17+B18+B19</f>
        <v>67088</v>
      </c>
      <c r="C16" s="13">
        <f aca="true" t="shared" si="5" ref="C16:J16">C17+C18+C19</f>
        <v>85775</v>
      </c>
      <c r="D16" s="13">
        <f t="shared" si="5"/>
        <v>85705</v>
      </c>
      <c r="E16" s="13">
        <f t="shared" si="5"/>
        <v>54435</v>
      </c>
      <c r="F16" s="13">
        <f t="shared" si="5"/>
        <v>73481</v>
      </c>
      <c r="G16" s="13">
        <f t="shared" si="5"/>
        <v>118258</v>
      </c>
      <c r="H16" s="13">
        <f t="shared" si="5"/>
        <v>53622</v>
      </c>
      <c r="I16" s="13">
        <f t="shared" si="5"/>
        <v>13523</v>
      </c>
      <c r="J16" s="13">
        <f t="shared" si="5"/>
        <v>36553</v>
      </c>
      <c r="K16" s="11">
        <f t="shared" si="4"/>
        <v>588440</v>
      </c>
    </row>
    <row r="17" spans="1:11" ht="17.25" customHeight="1">
      <c r="A17" s="14" t="s">
        <v>98</v>
      </c>
      <c r="B17" s="13">
        <v>16835</v>
      </c>
      <c r="C17" s="13">
        <v>22711</v>
      </c>
      <c r="D17" s="13">
        <v>21083</v>
      </c>
      <c r="E17" s="13">
        <v>14705</v>
      </c>
      <c r="F17" s="13">
        <v>21338</v>
      </c>
      <c r="G17" s="13">
        <v>36517</v>
      </c>
      <c r="H17" s="13">
        <v>16459</v>
      </c>
      <c r="I17" s="13">
        <v>3805</v>
      </c>
      <c r="J17" s="13">
        <v>8117</v>
      </c>
      <c r="K17" s="11">
        <f t="shared" si="4"/>
        <v>161570</v>
      </c>
    </row>
    <row r="18" spans="1:11" ht="17.25" customHeight="1">
      <c r="A18" s="14" t="s">
        <v>99</v>
      </c>
      <c r="B18" s="13">
        <v>5225</v>
      </c>
      <c r="C18" s="13">
        <v>5188</v>
      </c>
      <c r="D18" s="13">
        <v>7307</v>
      </c>
      <c r="E18" s="13">
        <v>4611</v>
      </c>
      <c r="F18" s="13">
        <v>7911</v>
      </c>
      <c r="G18" s="13">
        <v>14308</v>
      </c>
      <c r="H18" s="13">
        <v>3878</v>
      </c>
      <c r="I18" s="13">
        <v>938</v>
      </c>
      <c r="J18" s="13">
        <v>3243</v>
      </c>
      <c r="K18" s="11">
        <f t="shared" si="4"/>
        <v>52609</v>
      </c>
    </row>
    <row r="19" spans="1:11" ht="17.25" customHeight="1">
      <c r="A19" s="14" t="s">
        <v>100</v>
      </c>
      <c r="B19" s="13">
        <v>45028</v>
      </c>
      <c r="C19" s="13">
        <v>57876</v>
      </c>
      <c r="D19" s="13">
        <v>57315</v>
      </c>
      <c r="E19" s="13">
        <v>35119</v>
      </c>
      <c r="F19" s="13">
        <v>44232</v>
      </c>
      <c r="G19" s="13">
        <v>67433</v>
      </c>
      <c r="H19" s="13">
        <v>33285</v>
      </c>
      <c r="I19" s="13">
        <v>8780</v>
      </c>
      <c r="J19" s="13">
        <v>25193</v>
      </c>
      <c r="K19" s="11">
        <f t="shared" si="4"/>
        <v>374261</v>
      </c>
    </row>
    <row r="20" spans="1:11" ht="17.25" customHeight="1">
      <c r="A20" s="16" t="s">
        <v>23</v>
      </c>
      <c r="B20" s="11">
        <f>+B21+B22+B23</f>
        <v>187714</v>
      </c>
      <c r="C20" s="11">
        <f aca="true" t="shared" si="6" ref="C20:J20">+C21+C22+C23</f>
        <v>211838</v>
      </c>
      <c r="D20" s="11">
        <f t="shared" si="6"/>
        <v>241413</v>
      </c>
      <c r="E20" s="11">
        <f t="shared" si="6"/>
        <v>153696</v>
      </c>
      <c r="F20" s="11">
        <f t="shared" si="6"/>
        <v>233600</v>
      </c>
      <c r="G20" s="11">
        <f t="shared" si="6"/>
        <v>440165</v>
      </c>
      <c r="H20" s="11">
        <f t="shared" si="6"/>
        <v>157657</v>
      </c>
      <c r="I20" s="11">
        <f t="shared" si="6"/>
        <v>38399</v>
      </c>
      <c r="J20" s="11">
        <f t="shared" si="6"/>
        <v>89571</v>
      </c>
      <c r="K20" s="11">
        <f t="shared" si="4"/>
        <v>1754053</v>
      </c>
    </row>
    <row r="21" spans="1:12" ht="17.25" customHeight="1">
      <c r="A21" s="12" t="s">
        <v>24</v>
      </c>
      <c r="B21" s="13">
        <v>108524</v>
      </c>
      <c r="C21" s="13">
        <v>133217</v>
      </c>
      <c r="D21" s="13">
        <v>152623</v>
      </c>
      <c r="E21" s="13">
        <v>94339</v>
      </c>
      <c r="F21" s="13">
        <v>142291</v>
      </c>
      <c r="G21" s="13">
        <v>246626</v>
      </c>
      <c r="H21" s="13">
        <v>94837</v>
      </c>
      <c r="I21" s="13">
        <v>25109</v>
      </c>
      <c r="J21" s="13">
        <v>56024</v>
      </c>
      <c r="K21" s="11">
        <f t="shared" si="4"/>
        <v>1053590</v>
      </c>
      <c r="L21" s="52"/>
    </row>
    <row r="22" spans="1:12" ht="17.25" customHeight="1">
      <c r="A22" s="12" t="s">
        <v>25</v>
      </c>
      <c r="B22" s="13">
        <v>75225</v>
      </c>
      <c r="C22" s="13">
        <v>74065</v>
      </c>
      <c r="D22" s="13">
        <v>84415</v>
      </c>
      <c r="E22" s="13">
        <v>56326</v>
      </c>
      <c r="F22" s="13">
        <v>87791</v>
      </c>
      <c r="G22" s="13">
        <v>187250</v>
      </c>
      <c r="H22" s="13">
        <v>58429</v>
      </c>
      <c r="I22" s="13">
        <v>12392</v>
      </c>
      <c r="J22" s="13">
        <v>32164</v>
      </c>
      <c r="K22" s="11">
        <f t="shared" si="4"/>
        <v>668057</v>
      </c>
      <c r="L22" s="52"/>
    </row>
    <row r="23" spans="1:11" ht="17.25" customHeight="1">
      <c r="A23" s="12" t="s">
        <v>26</v>
      </c>
      <c r="B23" s="13">
        <v>3965</v>
      </c>
      <c r="C23" s="13">
        <v>4556</v>
      </c>
      <c r="D23" s="13">
        <v>4375</v>
      </c>
      <c r="E23" s="13">
        <v>3031</v>
      </c>
      <c r="F23" s="13">
        <v>3518</v>
      </c>
      <c r="G23" s="13">
        <v>6289</v>
      </c>
      <c r="H23" s="13">
        <v>4391</v>
      </c>
      <c r="I23" s="13">
        <v>898</v>
      </c>
      <c r="J23" s="13">
        <v>1383</v>
      </c>
      <c r="K23" s="11">
        <f t="shared" si="4"/>
        <v>32406</v>
      </c>
    </row>
    <row r="24" spans="1:11" ht="17.25" customHeight="1">
      <c r="A24" s="16" t="s">
        <v>27</v>
      </c>
      <c r="B24" s="13">
        <v>67038</v>
      </c>
      <c r="C24" s="13">
        <v>101678</v>
      </c>
      <c r="D24" s="13">
        <v>114180</v>
      </c>
      <c r="E24" s="13">
        <v>69625</v>
      </c>
      <c r="F24" s="13">
        <v>80052</v>
      </c>
      <c r="G24" s="13">
        <v>105783</v>
      </c>
      <c r="H24" s="13">
        <v>52570</v>
      </c>
      <c r="I24" s="13">
        <v>21102</v>
      </c>
      <c r="J24" s="13">
        <v>47460</v>
      </c>
      <c r="K24" s="11">
        <f t="shared" si="4"/>
        <v>659488</v>
      </c>
    </row>
    <row r="25" spans="1:12" ht="17.25" customHeight="1">
      <c r="A25" s="12" t="s">
        <v>28</v>
      </c>
      <c r="B25" s="13">
        <v>42904</v>
      </c>
      <c r="C25" s="13">
        <v>65074</v>
      </c>
      <c r="D25" s="13">
        <v>73075</v>
      </c>
      <c r="E25" s="13">
        <v>44560</v>
      </c>
      <c r="F25" s="13">
        <v>51233</v>
      </c>
      <c r="G25" s="13">
        <v>67701</v>
      </c>
      <c r="H25" s="13">
        <v>33645</v>
      </c>
      <c r="I25" s="13">
        <v>13505</v>
      </c>
      <c r="J25" s="13">
        <v>30374</v>
      </c>
      <c r="K25" s="11">
        <f t="shared" si="4"/>
        <v>422071</v>
      </c>
      <c r="L25" s="52"/>
    </row>
    <row r="26" spans="1:12" ht="17.25" customHeight="1">
      <c r="A26" s="12" t="s">
        <v>29</v>
      </c>
      <c r="B26" s="13">
        <v>24134</v>
      </c>
      <c r="C26" s="13">
        <v>36604</v>
      </c>
      <c r="D26" s="13">
        <v>41105</v>
      </c>
      <c r="E26" s="13">
        <v>25065</v>
      </c>
      <c r="F26" s="13">
        <v>28819</v>
      </c>
      <c r="G26" s="13">
        <v>38082</v>
      </c>
      <c r="H26" s="13">
        <v>18925</v>
      </c>
      <c r="I26" s="13">
        <v>7597</v>
      </c>
      <c r="J26" s="13">
        <v>17086</v>
      </c>
      <c r="K26" s="11">
        <f t="shared" si="4"/>
        <v>237417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9601</v>
      </c>
      <c r="I27" s="11">
        <v>0</v>
      </c>
      <c r="J27" s="11">
        <v>0</v>
      </c>
      <c r="K27" s="11">
        <f t="shared" si="4"/>
        <v>9601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5839.74</v>
      </c>
      <c r="I35" s="19">
        <v>0</v>
      </c>
      <c r="J35" s="19">
        <v>0</v>
      </c>
      <c r="K35" s="23">
        <f>SUM(B35:J35)</f>
        <v>5839.74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3387402.23</v>
      </c>
      <c r="C47" s="22">
        <f aca="true" t="shared" si="11" ref="C47:H47">+C48+C57</f>
        <v>5002939.25</v>
      </c>
      <c r="D47" s="22">
        <f t="shared" si="11"/>
        <v>5941758.729999999</v>
      </c>
      <c r="E47" s="22">
        <f t="shared" si="11"/>
        <v>3322484.7800000003</v>
      </c>
      <c r="F47" s="22">
        <f t="shared" si="11"/>
        <v>4394711.5</v>
      </c>
      <c r="G47" s="22">
        <f t="shared" si="11"/>
        <v>6238837.6899999995</v>
      </c>
      <c r="H47" s="22">
        <f t="shared" si="11"/>
        <v>3308133</v>
      </c>
      <c r="I47" s="22">
        <f>+I48+I57</f>
        <v>634250.85</v>
      </c>
      <c r="J47" s="22">
        <f>+J48+J57</f>
        <v>942887.76</v>
      </c>
      <c r="K47" s="22">
        <f>SUM(B47:J47)</f>
        <v>33173405.790000003</v>
      </c>
    </row>
    <row r="48" spans="1:11" ht="17.25" customHeight="1">
      <c r="A48" s="16" t="s">
        <v>115</v>
      </c>
      <c r="B48" s="23">
        <f>SUM(B49:B56)</f>
        <v>3369285.86</v>
      </c>
      <c r="C48" s="23">
        <f aca="true" t="shared" si="12" ref="C48:J48">SUM(C49:C56)</f>
        <v>4980027.51</v>
      </c>
      <c r="D48" s="23">
        <f t="shared" si="12"/>
        <v>5915482.459999999</v>
      </c>
      <c r="E48" s="23">
        <f t="shared" si="12"/>
        <v>3300682.12</v>
      </c>
      <c r="F48" s="23">
        <f t="shared" si="12"/>
        <v>4371956.81</v>
      </c>
      <c r="G48" s="23">
        <f t="shared" si="12"/>
        <v>6209774.64</v>
      </c>
      <c r="H48" s="23">
        <f t="shared" si="12"/>
        <v>3288682.49</v>
      </c>
      <c r="I48" s="23">
        <f t="shared" si="12"/>
        <v>634250.85</v>
      </c>
      <c r="J48" s="23">
        <f t="shared" si="12"/>
        <v>929197.67</v>
      </c>
      <c r="K48" s="23">
        <f aca="true" t="shared" si="13" ref="K48:K57">SUM(B48:J48)</f>
        <v>32999340.410000004</v>
      </c>
    </row>
    <row r="49" spans="1:11" ht="17.25" customHeight="1">
      <c r="A49" s="34" t="s">
        <v>46</v>
      </c>
      <c r="B49" s="23">
        <f aca="true" t="shared" si="14" ref="B49:H49">ROUND(B30*B7,2)</f>
        <v>1624759.58</v>
      </c>
      <c r="C49" s="23">
        <f t="shared" si="14"/>
        <v>2366498.28</v>
      </c>
      <c r="D49" s="23">
        <f t="shared" si="14"/>
        <v>2771921.9</v>
      </c>
      <c r="E49" s="23">
        <f t="shared" si="14"/>
        <v>1577456.21</v>
      </c>
      <c r="F49" s="23">
        <f t="shared" si="14"/>
        <v>2033242.9</v>
      </c>
      <c r="G49" s="23">
        <f t="shared" si="14"/>
        <v>2956529.19</v>
      </c>
      <c r="H49" s="23">
        <f t="shared" si="14"/>
        <v>1588686.52</v>
      </c>
      <c r="I49" s="23">
        <f>ROUND(I30*I7,2)</f>
        <v>633185.13</v>
      </c>
      <c r="J49" s="23">
        <f>ROUND(J30*J7,2)</f>
        <v>926980.63</v>
      </c>
      <c r="K49" s="23">
        <f t="shared" si="13"/>
        <v>16479260.34</v>
      </c>
    </row>
    <row r="50" spans="1:11" ht="17.25" customHeight="1">
      <c r="A50" s="34" t="s">
        <v>47</v>
      </c>
      <c r="B50" s="19">
        <v>0</v>
      </c>
      <c r="C50" s="23">
        <f>ROUND(C31*C7,2)</f>
        <v>5260.28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5260.28</v>
      </c>
    </row>
    <row r="51" spans="1:11" ht="17.25" customHeight="1">
      <c r="A51" s="68" t="s">
        <v>108</v>
      </c>
      <c r="B51" s="69">
        <f aca="true" t="shared" si="15" ref="B51:H51">ROUND(B32*B7,2)</f>
        <v>-3024.8</v>
      </c>
      <c r="C51" s="69">
        <f t="shared" si="15"/>
        <v>-3951.83</v>
      </c>
      <c r="D51" s="69">
        <f t="shared" si="15"/>
        <v>-4186.06</v>
      </c>
      <c r="E51" s="69">
        <f t="shared" si="15"/>
        <v>-2566.04</v>
      </c>
      <c r="F51" s="69">
        <f t="shared" si="15"/>
        <v>-3495.97</v>
      </c>
      <c r="G51" s="69">
        <f t="shared" si="15"/>
        <v>-4903.45</v>
      </c>
      <c r="H51" s="69">
        <f t="shared" si="15"/>
        <v>-2710.26</v>
      </c>
      <c r="I51" s="19">
        <v>0</v>
      </c>
      <c r="J51" s="19">
        <v>0</v>
      </c>
      <c r="K51" s="69">
        <f>SUM(B51:J51)</f>
        <v>-24838.410000000003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5839.74</v>
      </c>
      <c r="I53" s="31">
        <f>+I35</f>
        <v>0</v>
      </c>
      <c r="J53" s="31">
        <f>+J35</f>
        <v>0</v>
      </c>
      <c r="K53" s="23">
        <f t="shared" si="13"/>
        <v>5839.74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36">
        <v>1743459.4</v>
      </c>
      <c r="C56" s="36">
        <v>2606447.06</v>
      </c>
      <c r="D56" s="36">
        <v>3141360.86</v>
      </c>
      <c r="E56" s="36">
        <v>1722346.55</v>
      </c>
      <c r="F56" s="36">
        <v>2336928.36</v>
      </c>
      <c r="G56" s="36">
        <v>3250718.82</v>
      </c>
      <c r="H56" s="36">
        <v>1693151.45</v>
      </c>
      <c r="I56" s="19">
        <v>0</v>
      </c>
      <c r="J56" s="19">
        <v>0</v>
      </c>
      <c r="K56" s="23">
        <f t="shared" si="13"/>
        <v>16494412.5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-2106377.8600000003</v>
      </c>
      <c r="C61" s="35">
        <f t="shared" si="16"/>
        <v>-2840452.4699999997</v>
      </c>
      <c r="D61" s="35">
        <f t="shared" si="16"/>
        <v>-3325405.96</v>
      </c>
      <c r="E61" s="35">
        <f t="shared" si="16"/>
        <v>-2256073.89</v>
      </c>
      <c r="F61" s="35">
        <f t="shared" si="16"/>
        <v>-2599634.62</v>
      </c>
      <c r="G61" s="35">
        <f t="shared" si="16"/>
        <v>-3704950.0300000003</v>
      </c>
      <c r="H61" s="35">
        <f t="shared" si="16"/>
        <v>-1931135.52</v>
      </c>
      <c r="I61" s="35">
        <f t="shared" si="16"/>
        <v>-106186.56000000001</v>
      </c>
      <c r="J61" s="35">
        <f t="shared" si="16"/>
        <v>-89509.20999999999</v>
      </c>
      <c r="K61" s="35">
        <f>SUM(B61:J61)</f>
        <v>-18959726.12</v>
      </c>
    </row>
    <row r="62" spans="1:11" ht="18.75" customHeight="1">
      <c r="A62" s="16" t="s">
        <v>77</v>
      </c>
      <c r="B62" s="35">
        <f aca="true" t="shared" si="17" ref="B62:J62">B63+B64+B65+B66+B67+B68</f>
        <v>-470776.74</v>
      </c>
      <c r="C62" s="35">
        <f t="shared" si="17"/>
        <v>-257254.11</v>
      </c>
      <c r="D62" s="35">
        <f t="shared" si="17"/>
        <v>-300011.94</v>
      </c>
      <c r="E62" s="35">
        <f t="shared" si="17"/>
        <v>-508304.09</v>
      </c>
      <c r="F62" s="35">
        <f t="shared" si="17"/>
        <v>-487244.66000000003</v>
      </c>
      <c r="G62" s="35">
        <f t="shared" si="17"/>
        <v>-462768.72</v>
      </c>
      <c r="H62" s="35">
        <f t="shared" si="17"/>
        <v>-235788.6</v>
      </c>
      <c r="I62" s="35">
        <f t="shared" si="17"/>
        <v>-41275.6</v>
      </c>
      <c r="J62" s="35">
        <f t="shared" si="17"/>
        <v>-75114.6</v>
      </c>
      <c r="K62" s="35">
        <f aca="true" t="shared" si="18" ref="K62:K100">SUM(B62:J62)</f>
        <v>-2838539.06</v>
      </c>
    </row>
    <row r="63" spans="1:11" ht="18.75" customHeight="1">
      <c r="A63" s="12" t="s">
        <v>78</v>
      </c>
      <c r="B63" s="35">
        <f>-ROUND(B9*$D$3,2)</f>
        <v>-182966.2</v>
      </c>
      <c r="C63" s="35">
        <f aca="true" t="shared" si="19" ref="C63:J63">-ROUND(C9*$D$3,2)</f>
        <v>-248330</v>
      </c>
      <c r="D63" s="35">
        <f t="shared" si="19"/>
        <v>-209843.6</v>
      </c>
      <c r="E63" s="35">
        <f t="shared" si="19"/>
        <v>-168689.6</v>
      </c>
      <c r="F63" s="35">
        <f t="shared" si="19"/>
        <v>-188069.6</v>
      </c>
      <c r="G63" s="35">
        <f t="shared" si="19"/>
        <v>-254144</v>
      </c>
      <c r="H63" s="35">
        <f t="shared" si="19"/>
        <v>-235778.6</v>
      </c>
      <c r="I63" s="35">
        <f t="shared" si="19"/>
        <v>-41275.6</v>
      </c>
      <c r="J63" s="35">
        <f t="shared" si="19"/>
        <v>-75114.6</v>
      </c>
      <c r="K63" s="35">
        <f t="shared" si="18"/>
        <v>-1604211.8000000003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-3746.8</v>
      </c>
      <c r="C65" s="35">
        <v>-163.4</v>
      </c>
      <c r="D65" s="35">
        <v>-1322.4</v>
      </c>
      <c r="E65" s="35">
        <v>-2428.2</v>
      </c>
      <c r="F65" s="35">
        <v>-1368</v>
      </c>
      <c r="G65" s="35">
        <v>-976.6</v>
      </c>
      <c r="H65" s="19">
        <v>0</v>
      </c>
      <c r="I65" s="19">
        <v>0</v>
      </c>
      <c r="J65" s="19">
        <v>0</v>
      </c>
      <c r="K65" s="35">
        <f t="shared" si="18"/>
        <v>-10005.4</v>
      </c>
    </row>
    <row r="66" spans="1:11" ht="18.75" customHeight="1">
      <c r="A66" s="12" t="s">
        <v>109</v>
      </c>
      <c r="B66" s="35">
        <v>-10890.8</v>
      </c>
      <c r="C66" s="35">
        <v>-3450.4</v>
      </c>
      <c r="D66" s="35">
        <v>-2565</v>
      </c>
      <c r="E66" s="35">
        <v>-7113.6</v>
      </c>
      <c r="F66" s="35">
        <v>-1223.6</v>
      </c>
      <c r="G66" s="35">
        <v>-2793</v>
      </c>
      <c r="H66" s="19">
        <v>0</v>
      </c>
      <c r="I66" s="19">
        <v>0</v>
      </c>
      <c r="J66" s="19">
        <v>0</v>
      </c>
      <c r="K66" s="35">
        <f t="shared" si="18"/>
        <v>-28036.399999999994</v>
      </c>
    </row>
    <row r="67" spans="1:11" ht="18.75" customHeight="1">
      <c r="A67" s="12" t="s">
        <v>55</v>
      </c>
      <c r="B67" s="47">
        <v>-273172.94</v>
      </c>
      <c r="C67" s="47">
        <v>-5310.31</v>
      </c>
      <c r="D67" s="47">
        <v>-86280.94</v>
      </c>
      <c r="E67" s="47">
        <v>-330072.69</v>
      </c>
      <c r="F67" s="47">
        <v>-296583.46</v>
      </c>
      <c r="G67" s="47">
        <v>-204855.12</v>
      </c>
      <c r="H67" s="47">
        <v>-10</v>
      </c>
      <c r="I67" s="19">
        <v>0</v>
      </c>
      <c r="J67" s="19">
        <v>0</v>
      </c>
      <c r="K67" s="35">
        <f t="shared" si="18"/>
        <v>-1196285.46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f t="shared" si="18"/>
        <v>0</v>
      </c>
    </row>
    <row r="69" spans="1:11" ht="18.75" customHeight="1">
      <c r="A69" s="12" t="s">
        <v>82</v>
      </c>
      <c r="B69" s="35">
        <f>SUM(B70:B98)</f>
        <v>-1639766.71</v>
      </c>
      <c r="C69" s="35">
        <f aca="true" t="shared" si="20" ref="C69:J69">SUM(C70:C98)</f>
        <v>-2612818.08</v>
      </c>
      <c r="D69" s="35">
        <f t="shared" si="20"/>
        <v>-3138419.13</v>
      </c>
      <c r="E69" s="35">
        <f t="shared" si="20"/>
        <v>-1755209.31</v>
      </c>
      <c r="F69" s="35">
        <f t="shared" si="20"/>
        <v>-2210550.65</v>
      </c>
      <c r="G69" s="35">
        <f t="shared" si="20"/>
        <v>-3273393.19</v>
      </c>
      <c r="H69" s="35">
        <f t="shared" si="20"/>
        <v>-1699945.42</v>
      </c>
      <c r="I69" s="35">
        <f t="shared" si="20"/>
        <v>-66427.75</v>
      </c>
      <c r="J69" s="35">
        <f t="shared" si="20"/>
        <v>-28030.019999999997</v>
      </c>
      <c r="K69" s="35">
        <f t="shared" si="18"/>
        <v>-16424560.26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-27576.62</v>
      </c>
      <c r="F93" s="19">
        <v>0</v>
      </c>
      <c r="G93" s="19">
        <v>0</v>
      </c>
      <c r="H93" s="19">
        <v>0</v>
      </c>
      <c r="I93" s="48">
        <v>-7991.56</v>
      </c>
      <c r="J93" s="48">
        <v>-16877.69</v>
      </c>
      <c r="K93" s="48">
        <f t="shared" si="18"/>
        <v>-52445.869999999995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48">
        <v>-65830.07</v>
      </c>
      <c r="C95" s="48">
        <v>-98415.01</v>
      </c>
      <c r="D95" s="48">
        <v>-118612.45</v>
      </c>
      <c r="E95" s="48">
        <v>-65032.88</v>
      </c>
      <c r="F95" s="48">
        <v>-88238.45</v>
      </c>
      <c r="G95" s="48">
        <v>-122741.62</v>
      </c>
      <c r="H95" s="48">
        <v>-63930.52</v>
      </c>
      <c r="I95" s="19">
        <v>0</v>
      </c>
      <c r="J95" s="19">
        <v>0</v>
      </c>
      <c r="K95" s="48">
        <f t="shared" si="18"/>
        <v>-622801</v>
      </c>
      <c r="L95" s="55"/>
    </row>
    <row r="96" spans="1:12" ht="18.75" customHeight="1">
      <c r="A96" s="12" t="s">
        <v>118</v>
      </c>
      <c r="B96" s="48">
        <v>-1642760.15</v>
      </c>
      <c r="C96" s="48">
        <v>-2455903.11</v>
      </c>
      <c r="D96" s="48">
        <v>-2959921.19</v>
      </c>
      <c r="E96" s="48">
        <v>-1622866.74</v>
      </c>
      <c r="F96" s="48">
        <v>-2201951.35</v>
      </c>
      <c r="G96" s="48">
        <v>-3062962.82</v>
      </c>
      <c r="H96" s="48">
        <v>-1595357.89</v>
      </c>
      <c r="I96" s="19">
        <v>0</v>
      </c>
      <c r="J96" s="19">
        <v>0</v>
      </c>
      <c r="K96" s="48">
        <f t="shared" si="18"/>
        <v>-15541723.25</v>
      </c>
      <c r="L96" s="55"/>
    </row>
    <row r="97" spans="1:12" ht="18.75" customHeight="1">
      <c r="A97" s="12" t="s">
        <v>130</v>
      </c>
      <c r="B97" s="48">
        <v>57416.26</v>
      </c>
      <c r="C97" s="48">
        <v>-24194.85</v>
      </c>
      <c r="D97" s="48">
        <v>-25116.33</v>
      </c>
      <c r="E97" s="48">
        <v>-16806.48</v>
      </c>
      <c r="F97" s="48">
        <v>67782.74</v>
      </c>
      <c r="G97" s="48">
        <v>-37718.85</v>
      </c>
      <c r="H97" s="48">
        <v>-17387.61</v>
      </c>
      <c r="I97" s="48">
        <v>-3974.88</v>
      </c>
      <c r="J97" s="19">
        <v>0</v>
      </c>
      <c r="K97" s="31">
        <f>ROUND(SUM(B97:J97),2)</f>
        <v>0</v>
      </c>
      <c r="L97" s="55"/>
    </row>
    <row r="98" spans="1:12" ht="18.75" customHeight="1">
      <c r="A98" s="12" t="s">
        <v>131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55"/>
    </row>
    <row r="100" spans="1:12" ht="18.75" customHeight="1">
      <c r="A100" s="16" t="s">
        <v>132</v>
      </c>
      <c r="B100" s="48">
        <v>4165.59</v>
      </c>
      <c r="C100" s="48">
        <v>29619.72</v>
      </c>
      <c r="D100" s="48">
        <v>113025.11</v>
      </c>
      <c r="E100" s="48">
        <v>7439.51</v>
      </c>
      <c r="F100" s="48">
        <v>98160.69</v>
      </c>
      <c r="G100" s="48">
        <v>31211.88</v>
      </c>
      <c r="H100" s="48">
        <v>4598.5</v>
      </c>
      <c r="I100" s="48">
        <v>1516.79</v>
      </c>
      <c r="J100" s="48">
        <v>13635.41</v>
      </c>
      <c r="K100" s="48">
        <f t="shared" si="18"/>
        <v>303373.19999999995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1281024.3700000003</v>
      </c>
      <c r="C103" s="24">
        <f t="shared" si="21"/>
        <v>2162486.78</v>
      </c>
      <c r="D103" s="24">
        <f t="shared" si="21"/>
        <v>2616352.7699999986</v>
      </c>
      <c r="E103" s="24">
        <f t="shared" si="21"/>
        <v>1066410.8900000001</v>
      </c>
      <c r="F103" s="24">
        <f t="shared" si="21"/>
        <v>1795076.8799999994</v>
      </c>
      <c r="G103" s="24">
        <f t="shared" si="21"/>
        <v>2533887.6599999997</v>
      </c>
      <c r="H103" s="24">
        <f t="shared" si="21"/>
        <v>1376997.4800000002</v>
      </c>
      <c r="I103" s="24">
        <f>+I104+I105</f>
        <v>528064.29</v>
      </c>
      <c r="J103" s="24">
        <f>+J104+J105</f>
        <v>853378.55</v>
      </c>
      <c r="K103" s="48">
        <f>SUM(B103:J103)</f>
        <v>14213679.669999998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1262908.0000000002</v>
      </c>
      <c r="C104" s="24">
        <f t="shared" si="22"/>
        <v>2139575.0399999996</v>
      </c>
      <c r="D104" s="24">
        <f t="shared" si="22"/>
        <v>2590076.4999999986</v>
      </c>
      <c r="E104" s="24">
        <f t="shared" si="22"/>
        <v>1044608.2300000002</v>
      </c>
      <c r="F104" s="24">
        <f t="shared" si="22"/>
        <v>1772322.1899999995</v>
      </c>
      <c r="G104" s="24">
        <f t="shared" si="22"/>
        <v>2504824.61</v>
      </c>
      <c r="H104" s="24">
        <f t="shared" si="22"/>
        <v>1357546.9700000002</v>
      </c>
      <c r="I104" s="24">
        <f t="shared" si="22"/>
        <v>528064.29</v>
      </c>
      <c r="J104" s="24">
        <f t="shared" si="22"/>
        <v>839688.4600000001</v>
      </c>
      <c r="K104" s="48">
        <f>SUM(B104:J104)</f>
        <v>14039614.29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14213679.670000002</v>
      </c>
      <c r="L111" s="54"/>
    </row>
    <row r="112" spans="1:11" ht="18.75" customHeight="1">
      <c r="A112" s="26" t="s">
        <v>73</v>
      </c>
      <c r="B112" s="27">
        <v>169943.53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169943.53</v>
      </c>
    </row>
    <row r="113" spans="1:11" ht="18.75" customHeight="1">
      <c r="A113" s="26" t="s">
        <v>74</v>
      </c>
      <c r="B113" s="27">
        <v>1111080.83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1111080.83</v>
      </c>
    </row>
    <row r="114" spans="1:11" ht="18.75" customHeight="1">
      <c r="A114" s="26" t="s">
        <v>75</v>
      </c>
      <c r="B114" s="40">
        <v>0</v>
      </c>
      <c r="C114" s="27">
        <f>+C103</f>
        <v>2162486.78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2162486.78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2616352.7699999986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2616352.7699999986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1066410.8900000001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1066410.8900000001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376933.67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376933.67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712999.47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712999.47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79660.04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79660.04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625483.7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625483.7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760643.21</v>
      </c>
      <c r="H121" s="40">
        <v>0</v>
      </c>
      <c r="I121" s="40">
        <v>0</v>
      </c>
      <c r="J121" s="40">
        <v>0</v>
      </c>
      <c r="K121" s="41">
        <f t="shared" si="24"/>
        <v>760643.21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59053.21</v>
      </c>
      <c r="H122" s="40">
        <v>0</v>
      </c>
      <c r="I122" s="40">
        <v>0</v>
      </c>
      <c r="J122" s="40">
        <v>0</v>
      </c>
      <c r="K122" s="41">
        <f t="shared" si="24"/>
        <v>59053.21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379996.98</v>
      </c>
      <c r="H123" s="40">
        <v>0</v>
      </c>
      <c r="I123" s="40">
        <v>0</v>
      </c>
      <c r="J123" s="40">
        <v>0</v>
      </c>
      <c r="K123" s="41">
        <f t="shared" si="24"/>
        <v>379996.98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369109.38</v>
      </c>
      <c r="H124" s="40">
        <v>0</v>
      </c>
      <c r="I124" s="40">
        <v>0</v>
      </c>
      <c r="J124" s="40">
        <v>0</v>
      </c>
      <c r="K124" s="41">
        <f t="shared" si="24"/>
        <v>369109.38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965084.88</v>
      </c>
      <c r="H125" s="40">
        <v>0</v>
      </c>
      <c r="I125" s="40">
        <v>0</v>
      </c>
      <c r="J125" s="40">
        <v>0</v>
      </c>
      <c r="K125" s="41">
        <f t="shared" si="24"/>
        <v>965084.88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517049.92</v>
      </c>
      <c r="I126" s="40">
        <v>0</v>
      </c>
      <c r="J126" s="40">
        <v>0</v>
      </c>
      <c r="K126" s="41">
        <f t="shared" si="24"/>
        <v>517049.92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859947.57</v>
      </c>
      <c r="I127" s="40">
        <v>0</v>
      </c>
      <c r="J127" s="40">
        <v>0</v>
      </c>
      <c r="K127" s="41">
        <f t="shared" si="24"/>
        <v>859947.57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528064.29</v>
      </c>
      <c r="J128" s="40">
        <v>0</v>
      </c>
      <c r="K128" s="41">
        <f t="shared" si="24"/>
        <v>528064.29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853378.55</v>
      </c>
      <c r="K129" s="44">
        <f t="shared" si="24"/>
        <v>853378.55</v>
      </c>
    </row>
    <row r="130" spans="1:11" ht="18.75" customHeight="1">
      <c r="A130" s="39" t="s">
        <v>133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 t="s">
        <v>134</v>
      </c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2016-03-01T13:28:16Z</dcterms:modified>
  <cp:category/>
  <cp:version/>
  <cp:contentType/>
  <cp:contentStatus/>
</cp:coreProperties>
</file>