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<sst xmlns="http://schemas.openxmlformats.org/spreadsheetml/2006/main" count="133" uniqueCount="133">
  <si>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</si>
  <si>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</si>
  <si>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</si>
  <si>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</si>
  <si>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</si>
  <si>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</si>
  <si>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</si>
  <si>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</si>
  <si>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</si>
  <si>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</si>
  <si>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</si>
  <si>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</si>
  <si>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</si>
  <si>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</si>
  <si>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</si>
  <si>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</si>
  <si>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</si>
  <si>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</si>
  <si>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</si>
  <si>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</si>
  <si>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</si>
  <si>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</si>
  <si>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</si>
  <si>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</si>
  <si>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</si>
  <si>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</si>
  <si>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</si>
  <si>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</si>
  <si>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</si>
  <si>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</si>
  <si>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</si>
  <si>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</si>
  <si>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</si>
  <si>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</si>
  <si>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</si>
  <si>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</si>
  <si>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</si>
  <si>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</si>
  <si>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</si>
  <si>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</si>
  <si>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</si>
  <si>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</si>
  <si>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</si>
  <si>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</si>
  <si>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</si>
  <si>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</si>
  <si>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</si>
  <si>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</si>
  <si>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</si>
  <si>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</si>
  <si>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</si>
  <si>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</si>
  <si>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</si>
  <si>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</si>
  <si>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</si>
  <si>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</si>
  <si>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</si>
  <si>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</si>
  <si>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</si>
  <si>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</si>
  <si>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</si>
  <si>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</si>
  <si>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</si>
  <si>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</si>
  <si>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</si>
  <si>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</si>
  <si>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</si>
  <si>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</si>
  <si>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</si>
  <si>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</si>
  <si>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</si>
  <si>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</si>
  <si>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</si>
  <si>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</si>
  <si>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</si>
  <si>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</si>
  <si>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</si>
  <si>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</si>
  <si>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</si>
  <si>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</si>
  <si>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</si>
  <si>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</si>
  <si>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</si>
  <si>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</si>
  <si>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</si>
  <si>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</si>
  <si>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</si>
  <si>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</si>
  <si>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</si>
  <si>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</si>
  <si>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</si>
  <si>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</si>
  <si>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</si>
  <si>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</si>
  <si>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</si>
  <si>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</si>
  <si>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</si>
  <si>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</si>
  <si>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</si>
  <si>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</si>
  <si>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</si>
  <si>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</si>
  <si>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</si>
  <si>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</si>
  <si>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</si>
  <si>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</si>
  <si>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</si>
  <si>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</si>
  <si>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</si>
  <si>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</si>
  <si>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</si>
  <si>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</si>
  <si>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</si>
  <si>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</si>
  <si>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</si>
  <si>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</si>
  <si>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</si>
  <si>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</si>
  <si>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</si>
  <si>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</si>
  <si>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</si>
  <si>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</si>
  <si>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</si>
  <si>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</si>
  <si>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</si>
  <si>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</si>
  <si>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</si>
  <si>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</si>
  <si>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</si>
  <si>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</si>
  <si>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24/02/16 - VENCIMENTO 02/03/16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</si>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</sst>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619546</v>
      </c>
      <c r="C7" s="9">
        <f t="shared" si="0"/>
        <v>783534</v>
      </c>
      <c r="D7" s="9">
        <f t="shared" si="0"/>
        <v>795480</v>
      </c>
      <c r="E7" s="9">
        <f t="shared" si="0"/>
        <v>551591</v>
      </c>
      <c r="F7" s="9">
        <f t="shared" si="0"/>
        <v>744403</v>
      </c>
      <c r="G7" s="9">
        <f t="shared" si="0"/>
        <v>1249437</v>
      </c>
      <c r="H7" s="9">
        <f t="shared" si="0"/>
        <v>590186</v>
      </c>
      <c r="I7" s="9">
        <f t="shared" si="0"/>
        <v>127793</v>
      </c>
      <c r="J7" s="9">
        <f t="shared" si="0"/>
        <v>306018</v>
      </c>
      <c r="K7" s="9">
        <f t="shared" si="0"/>
        <v>5767988</v>
      </c>
      <c r="L7" s="52"/>
    </row>
    <row r="8" spans="1:11" ht="17.25" customHeight="1">
      <c r="A8" s="10" t="s">
        <v>101</v>
      </c>
      <c r="B8" s="11">
        <f>B9+B12+B16</f>
        <v>368713</v>
      </c>
      <c r="C8" s="11">
        <f aca="true" t="shared" si="1" ref="C8:J8">C9+C12+C16</f>
        <v>480850</v>
      </c>
      <c r="D8" s="11">
        <f t="shared" si="1"/>
        <v>459295</v>
      </c>
      <c r="E8" s="11">
        <f t="shared" si="1"/>
        <v>332724</v>
      </c>
      <c r="F8" s="11">
        <f t="shared" si="1"/>
        <v>429732</v>
      </c>
      <c r="G8" s="11">
        <f t="shared" si="1"/>
        <v>707491</v>
      </c>
      <c r="H8" s="11">
        <f t="shared" si="1"/>
        <v>372976</v>
      </c>
      <c r="I8" s="11">
        <f t="shared" si="1"/>
        <v>71336</v>
      </c>
      <c r="J8" s="11">
        <f t="shared" si="1"/>
        <v>179489</v>
      </c>
      <c r="K8" s="11">
        <f>SUM(B8:J8)</f>
        <v>3402606</v>
      </c>
    </row>
    <row r="9" spans="1:11" ht="17.25" customHeight="1">
      <c r="A9" s="15" t="s">
        <v>17</v>
      </c>
      <c r="B9" s="13">
        <f>+B10+B11</f>
        <v>45437</v>
      </c>
      <c r="C9" s="13">
        <f aca="true" t="shared" si="2" ref="C9:J9">+C10+C11</f>
        <v>61873</v>
      </c>
      <c r="D9" s="13">
        <f t="shared" si="2"/>
        <v>50252</v>
      </c>
      <c r="E9" s="13">
        <f t="shared" si="2"/>
        <v>42091</v>
      </c>
      <c r="F9" s="13">
        <f t="shared" si="2"/>
        <v>47262</v>
      </c>
      <c r="G9" s="13">
        <f t="shared" si="2"/>
        <v>64864</v>
      </c>
      <c r="H9" s="13">
        <f t="shared" si="2"/>
        <v>60760</v>
      </c>
      <c r="I9" s="13">
        <f t="shared" si="2"/>
        <v>10447</v>
      </c>
      <c r="J9" s="13">
        <f t="shared" si="2"/>
        <v>18094</v>
      </c>
      <c r="K9" s="11">
        <f>SUM(B9:J9)</f>
        <v>401080</v>
      </c>
    </row>
    <row r="10" spans="1:11" ht="17.25" customHeight="1">
      <c r="A10" s="29" t="s">
        <v>18</v>
      </c>
      <c r="B10" s="13">
        <v>45437</v>
      </c>
      <c r="C10" s="13">
        <v>61873</v>
      </c>
      <c r="D10" s="13">
        <v>50252</v>
      </c>
      <c r="E10" s="13">
        <v>42091</v>
      </c>
      <c r="F10" s="13">
        <v>47262</v>
      </c>
      <c r="G10" s="13">
        <v>64864</v>
      </c>
      <c r="H10" s="13">
        <v>60760</v>
      </c>
      <c r="I10" s="13">
        <v>10447</v>
      </c>
      <c r="J10" s="13">
        <v>18094</v>
      </c>
      <c r="K10" s="11">
        <f>SUM(B10:J10)</f>
        <v>401080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255487</v>
      </c>
      <c r="C12" s="17">
        <f t="shared" si="3"/>
        <v>334158</v>
      </c>
      <c r="D12" s="17">
        <f t="shared" si="3"/>
        <v>327248</v>
      </c>
      <c r="E12" s="17">
        <f t="shared" si="3"/>
        <v>236155</v>
      </c>
      <c r="F12" s="17">
        <f t="shared" si="3"/>
        <v>307195</v>
      </c>
      <c r="G12" s="17">
        <f t="shared" si="3"/>
        <v>523208</v>
      </c>
      <c r="H12" s="17">
        <f t="shared" si="3"/>
        <v>256771</v>
      </c>
      <c r="I12" s="17">
        <f t="shared" si="3"/>
        <v>47728</v>
      </c>
      <c r="J12" s="17">
        <f t="shared" si="3"/>
        <v>127009</v>
      </c>
      <c r="K12" s="11">
        <f aca="true" t="shared" si="4" ref="K12:K27">SUM(B12:J12)</f>
        <v>2414959</v>
      </c>
    </row>
    <row r="13" spans="1:13" ht="17.25" customHeight="1">
      <c r="A13" s="14" t="s">
        <v>20</v>
      </c>
      <c r="B13" s="13">
        <v>132059</v>
      </c>
      <c r="C13" s="13">
        <v>184076</v>
      </c>
      <c r="D13" s="13">
        <v>183328</v>
      </c>
      <c r="E13" s="13">
        <v>128033</v>
      </c>
      <c r="F13" s="13">
        <v>167974</v>
      </c>
      <c r="G13" s="13">
        <v>267446</v>
      </c>
      <c r="H13" s="13">
        <v>128133</v>
      </c>
      <c r="I13" s="13">
        <v>28249</v>
      </c>
      <c r="J13" s="13">
        <v>71452</v>
      </c>
      <c r="K13" s="11">
        <f t="shared" si="4"/>
        <v>1290750</v>
      </c>
      <c r="L13" s="52"/>
      <c r="M13" s="53"/>
    </row>
    <row r="14" spans="1:12" ht="17.25" customHeight="1">
      <c r="A14" s="14" t="s">
        <v>21</v>
      </c>
      <c r="B14" s="13">
        <v>115245</v>
      </c>
      <c r="C14" s="13">
        <v>138077</v>
      </c>
      <c r="D14" s="13">
        <v>134398</v>
      </c>
      <c r="E14" s="13">
        <v>100389</v>
      </c>
      <c r="F14" s="13">
        <v>131181</v>
      </c>
      <c r="G14" s="13">
        <v>243552</v>
      </c>
      <c r="H14" s="13">
        <v>115603</v>
      </c>
      <c r="I14" s="13">
        <v>17313</v>
      </c>
      <c r="J14" s="13">
        <v>52650</v>
      </c>
      <c r="K14" s="11">
        <f t="shared" si="4"/>
        <v>1048408</v>
      </c>
      <c r="L14" s="52"/>
    </row>
    <row r="15" spans="1:11" ht="17.25" customHeight="1">
      <c r="A15" s="14" t="s">
        <v>22</v>
      </c>
      <c r="B15" s="13">
        <v>8183</v>
      </c>
      <c r="C15" s="13">
        <v>12005</v>
      </c>
      <c r="D15" s="13">
        <v>9522</v>
      </c>
      <c r="E15" s="13">
        <v>7733</v>
      </c>
      <c r="F15" s="13">
        <v>8040</v>
      </c>
      <c r="G15" s="13">
        <v>12210</v>
      </c>
      <c r="H15" s="13">
        <v>13035</v>
      </c>
      <c r="I15" s="13">
        <v>2166</v>
      </c>
      <c r="J15" s="13">
        <v>2907</v>
      </c>
      <c r="K15" s="11">
        <f t="shared" si="4"/>
        <v>75801</v>
      </c>
    </row>
    <row r="16" spans="1:11" ht="17.25" customHeight="1">
      <c r="A16" s="15" t="s">
        <v>97</v>
      </c>
      <c r="B16" s="13">
        <f>B17+B18+B19</f>
        <v>67789</v>
      </c>
      <c r="C16" s="13">
        <f aca="true" t="shared" si="5" ref="C16:J16">C17+C18+C19</f>
        <v>84819</v>
      </c>
      <c r="D16" s="13">
        <f t="shared" si="5"/>
        <v>81795</v>
      </c>
      <c r="E16" s="13">
        <f t="shared" si="5"/>
        <v>54478</v>
      </c>
      <c r="F16" s="13">
        <f t="shared" si="5"/>
        <v>75275</v>
      </c>
      <c r="G16" s="13">
        <f t="shared" si="5"/>
        <v>119419</v>
      </c>
      <c r="H16" s="13">
        <f t="shared" si="5"/>
        <v>55445</v>
      </c>
      <c r="I16" s="13">
        <f t="shared" si="5"/>
        <v>13161</v>
      </c>
      <c r="J16" s="13">
        <f t="shared" si="5"/>
        <v>34386</v>
      </c>
      <c r="K16" s="11">
        <f t="shared" si="4"/>
        <v>586567</v>
      </c>
    </row>
    <row r="17" spans="1:11" ht="17.25" customHeight="1">
      <c r="A17" s="14" t="s">
        <v>98</v>
      </c>
      <c r="B17" s="13">
        <v>16581</v>
      </c>
      <c r="C17" s="13">
        <v>22111</v>
      </c>
      <c r="D17" s="13">
        <v>20346</v>
      </c>
      <c r="E17" s="13">
        <v>14684</v>
      </c>
      <c r="F17" s="13">
        <v>21357</v>
      </c>
      <c r="G17" s="13">
        <v>36216</v>
      </c>
      <c r="H17" s="13">
        <v>16622</v>
      </c>
      <c r="I17" s="13">
        <v>3742</v>
      </c>
      <c r="J17" s="13">
        <v>7800</v>
      </c>
      <c r="K17" s="11">
        <f t="shared" si="4"/>
        <v>159459</v>
      </c>
    </row>
    <row r="18" spans="1:11" ht="17.25" customHeight="1">
      <c r="A18" s="14" t="s">
        <v>99</v>
      </c>
      <c r="B18" s="13">
        <v>5378</v>
      </c>
      <c r="C18" s="13">
        <v>5221</v>
      </c>
      <c r="D18" s="13">
        <v>6977</v>
      </c>
      <c r="E18" s="13">
        <v>4580</v>
      </c>
      <c r="F18" s="13">
        <v>8133</v>
      </c>
      <c r="G18" s="13">
        <v>14356</v>
      </c>
      <c r="H18" s="13">
        <v>3946</v>
      </c>
      <c r="I18" s="13">
        <v>930</v>
      </c>
      <c r="J18" s="13">
        <v>3166</v>
      </c>
      <c r="K18" s="11">
        <f t="shared" si="4"/>
        <v>52687</v>
      </c>
    </row>
    <row r="19" spans="1:11" ht="17.25" customHeight="1">
      <c r="A19" s="14" t="s">
        <v>100</v>
      </c>
      <c r="B19" s="13">
        <v>45830</v>
      </c>
      <c r="C19" s="13">
        <v>57487</v>
      </c>
      <c r="D19" s="13">
        <v>54472</v>
      </c>
      <c r="E19" s="13">
        <v>35214</v>
      </c>
      <c r="F19" s="13">
        <v>45785</v>
      </c>
      <c r="G19" s="13">
        <v>68847</v>
      </c>
      <c r="H19" s="13">
        <v>34877</v>
      </c>
      <c r="I19" s="13">
        <v>8489</v>
      </c>
      <c r="J19" s="13">
        <v>23420</v>
      </c>
      <c r="K19" s="11">
        <f t="shared" si="4"/>
        <v>374421</v>
      </c>
    </row>
    <row r="20" spans="1:11" ht="17.25" customHeight="1">
      <c r="A20" s="16" t="s">
        <v>23</v>
      </c>
      <c r="B20" s="11">
        <f>+B21+B22+B23</f>
        <v>184796</v>
      </c>
      <c r="C20" s="11">
        <f aca="true" t="shared" si="6" ref="C20:J20">+C21+C22+C23</f>
        <v>204774</v>
      </c>
      <c r="D20" s="11">
        <f t="shared" si="6"/>
        <v>228577</v>
      </c>
      <c r="E20" s="11">
        <f t="shared" si="6"/>
        <v>152008</v>
      </c>
      <c r="F20" s="11">
        <f t="shared" si="6"/>
        <v>233348</v>
      </c>
      <c r="G20" s="11">
        <f t="shared" si="6"/>
        <v>436365</v>
      </c>
      <c r="H20" s="11">
        <f t="shared" si="6"/>
        <v>156796</v>
      </c>
      <c r="I20" s="11">
        <f t="shared" si="6"/>
        <v>36665</v>
      </c>
      <c r="J20" s="11">
        <f t="shared" si="6"/>
        <v>81346</v>
      </c>
      <c r="K20" s="11">
        <f t="shared" si="4"/>
        <v>1714675</v>
      </c>
    </row>
    <row r="21" spans="1:12" ht="17.25" customHeight="1">
      <c r="A21" s="12" t="s">
        <v>24</v>
      </c>
      <c r="B21" s="13">
        <v>107238</v>
      </c>
      <c r="C21" s="13">
        <v>130171</v>
      </c>
      <c r="D21" s="13">
        <v>145398</v>
      </c>
      <c r="E21" s="13">
        <v>94017</v>
      </c>
      <c r="F21" s="13">
        <v>143268</v>
      </c>
      <c r="G21" s="13">
        <v>246955</v>
      </c>
      <c r="H21" s="13">
        <v>94673</v>
      </c>
      <c r="I21" s="13">
        <v>24188</v>
      </c>
      <c r="J21" s="13">
        <v>51611</v>
      </c>
      <c r="K21" s="11">
        <f t="shared" si="4"/>
        <v>1037519</v>
      </c>
      <c r="L21" s="52"/>
    </row>
    <row r="22" spans="1:12" ht="17.25" customHeight="1">
      <c r="A22" s="12" t="s">
        <v>25</v>
      </c>
      <c r="B22" s="13">
        <v>73605</v>
      </c>
      <c r="C22" s="13">
        <v>70138</v>
      </c>
      <c r="D22" s="13">
        <v>79101</v>
      </c>
      <c r="E22" s="13">
        <v>54949</v>
      </c>
      <c r="F22" s="13">
        <v>86415</v>
      </c>
      <c r="G22" s="13">
        <v>182960</v>
      </c>
      <c r="H22" s="13">
        <v>57659</v>
      </c>
      <c r="I22" s="13">
        <v>11607</v>
      </c>
      <c r="J22" s="13">
        <v>28464</v>
      </c>
      <c r="K22" s="11">
        <f t="shared" si="4"/>
        <v>644898</v>
      </c>
      <c r="L22" s="52"/>
    </row>
    <row r="23" spans="1:11" ht="17.25" customHeight="1">
      <c r="A23" s="12" t="s">
        <v>26</v>
      </c>
      <c r="B23" s="13">
        <v>3953</v>
      </c>
      <c r="C23" s="13">
        <v>4465</v>
      </c>
      <c r="D23" s="13">
        <v>4078</v>
      </c>
      <c r="E23" s="13">
        <v>3042</v>
      </c>
      <c r="F23" s="13">
        <v>3665</v>
      </c>
      <c r="G23" s="13">
        <v>6450</v>
      </c>
      <c r="H23" s="13">
        <v>4464</v>
      </c>
      <c r="I23" s="13">
        <v>870</v>
      </c>
      <c r="J23" s="13">
        <v>1271</v>
      </c>
      <c r="K23" s="11">
        <f t="shared" si="4"/>
        <v>32258</v>
      </c>
    </row>
    <row r="24" spans="1:11" ht="17.25" customHeight="1">
      <c r="A24" s="16" t="s">
        <v>27</v>
      </c>
      <c r="B24" s="13">
        <v>66037</v>
      </c>
      <c r="C24" s="13">
        <v>97910</v>
      </c>
      <c r="D24" s="13">
        <v>107608</v>
      </c>
      <c r="E24" s="13">
        <v>66859</v>
      </c>
      <c r="F24" s="13">
        <v>81323</v>
      </c>
      <c r="G24" s="13">
        <v>105581</v>
      </c>
      <c r="H24" s="13">
        <v>52090</v>
      </c>
      <c r="I24" s="13">
        <v>19792</v>
      </c>
      <c r="J24" s="13">
        <v>45183</v>
      </c>
      <c r="K24" s="11">
        <f t="shared" si="4"/>
        <v>642383</v>
      </c>
    </row>
    <row r="25" spans="1:12" ht="17.25" customHeight="1">
      <c r="A25" s="12" t="s">
        <v>28</v>
      </c>
      <c r="B25" s="13">
        <v>42264</v>
      </c>
      <c r="C25" s="13">
        <v>62662</v>
      </c>
      <c r="D25" s="13">
        <v>68869</v>
      </c>
      <c r="E25" s="13">
        <v>42790</v>
      </c>
      <c r="F25" s="13">
        <v>52047</v>
      </c>
      <c r="G25" s="13">
        <v>67572</v>
      </c>
      <c r="H25" s="13">
        <v>33338</v>
      </c>
      <c r="I25" s="13">
        <v>12667</v>
      </c>
      <c r="J25" s="13">
        <v>28917</v>
      </c>
      <c r="K25" s="11">
        <f t="shared" si="4"/>
        <v>411126</v>
      </c>
      <c r="L25" s="52"/>
    </row>
    <row r="26" spans="1:12" ht="17.25" customHeight="1">
      <c r="A26" s="12" t="s">
        <v>29</v>
      </c>
      <c r="B26" s="13">
        <v>23773</v>
      </c>
      <c r="C26" s="13">
        <v>35248</v>
      </c>
      <c r="D26" s="13">
        <v>38739</v>
      </c>
      <c r="E26" s="13">
        <v>24069</v>
      </c>
      <c r="F26" s="13">
        <v>29276</v>
      </c>
      <c r="G26" s="13">
        <v>38009</v>
      </c>
      <c r="H26" s="13">
        <v>18752</v>
      </c>
      <c r="I26" s="13">
        <v>7125</v>
      </c>
      <c r="J26" s="13">
        <v>16266</v>
      </c>
      <c r="K26" s="11">
        <f t="shared" si="4"/>
        <v>231257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8324</v>
      </c>
      <c r="I27" s="11">
        <v>0</v>
      </c>
      <c r="J27" s="11">
        <v>0</v>
      </c>
      <c r="K27" s="11">
        <f t="shared" si="4"/>
        <v>8324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9283.05</v>
      </c>
      <c r="I35" s="19">
        <v>0</v>
      </c>
      <c r="J35" s="19">
        <v>0</v>
      </c>
      <c r="K35" s="23">
        <f>SUM(B35:J35)</f>
        <v>9283.05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1616609.68</v>
      </c>
      <c r="C47" s="22">
        <f aca="true" t="shared" si="11" ref="C47:H47">+C48+C57</f>
        <v>2329080.4800000004</v>
      </c>
      <c r="D47" s="22">
        <f t="shared" si="11"/>
        <v>2662439.36</v>
      </c>
      <c r="E47" s="22">
        <f t="shared" si="11"/>
        <v>1575891.4699999997</v>
      </c>
      <c r="F47" s="22">
        <f t="shared" si="11"/>
        <v>2059363.12</v>
      </c>
      <c r="G47" s="22">
        <f t="shared" si="11"/>
        <v>2969671.44</v>
      </c>
      <c r="H47" s="22">
        <f t="shared" si="11"/>
        <v>1621111.27</v>
      </c>
      <c r="I47" s="22">
        <f>+I48+I57</f>
        <v>611775.69</v>
      </c>
      <c r="J47" s="22">
        <f>+J48+J57</f>
        <v>883774.18</v>
      </c>
      <c r="K47" s="22">
        <f>SUM(B47:J47)</f>
        <v>16329716.689999998</v>
      </c>
    </row>
    <row r="48" spans="1:11" ht="17.25" customHeight="1">
      <c r="A48" s="16" t="s">
        <v>115</v>
      </c>
      <c r="B48" s="23">
        <f>SUM(B49:B56)</f>
        <v>1598493.3099999998</v>
      </c>
      <c r="C48" s="23">
        <f aca="true" t="shared" si="12" ref="C48:J48">SUM(C49:C56)</f>
        <v>2306168.74</v>
      </c>
      <c r="D48" s="23">
        <f t="shared" si="12"/>
        <v>2636163.09</v>
      </c>
      <c r="E48" s="23">
        <f t="shared" si="12"/>
        <v>1554088.8099999998</v>
      </c>
      <c r="F48" s="23">
        <f t="shared" si="12"/>
        <v>2036608.4300000002</v>
      </c>
      <c r="G48" s="23">
        <f t="shared" si="12"/>
        <v>2940608.39</v>
      </c>
      <c r="H48" s="23">
        <f t="shared" si="12"/>
        <v>1601660.76</v>
      </c>
      <c r="I48" s="23">
        <f t="shared" si="12"/>
        <v>611775.69</v>
      </c>
      <c r="J48" s="23">
        <f t="shared" si="12"/>
        <v>870084.0900000001</v>
      </c>
      <c r="K48" s="23">
        <f aca="true" t="shared" si="13" ref="K48:K57">SUM(B48:J48)</f>
        <v>16155651.309999999</v>
      </c>
    </row>
    <row r="49" spans="1:11" ht="17.25" customHeight="1">
      <c r="A49" s="34" t="s">
        <v>46</v>
      </c>
      <c r="B49" s="23">
        <f aca="true" t="shared" si="14" ref="B49:H49">ROUND(B30*B7,2)</f>
        <v>1597375.45</v>
      </c>
      <c r="C49" s="23">
        <f t="shared" si="14"/>
        <v>2299123.82</v>
      </c>
      <c r="D49" s="23">
        <f t="shared" si="14"/>
        <v>2633754.73</v>
      </c>
      <c r="E49" s="23">
        <f t="shared" si="14"/>
        <v>1553169.94</v>
      </c>
      <c r="F49" s="23">
        <f t="shared" si="14"/>
        <v>2034825.6</v>
      </c>
      <c r="G49" s="23">
        <f t="shared" si="14"/>
        <v>2938051.11</v>
      </c>
      <c r="H49" s="23">
        <f t="shared" si="14"/>
        <v>1591377.53</v>
      </c>
      <c r="I49" s="23">
        <f>ROUND(I30*I7,2)</f>
        <v>610709.97</v>
      </c>
      <c r="J49" s="23">
        <f>ROUND(J30*J7,2)</f>
        <v>867867.05</v>
      </c>
      <c r="K49" s="23">
        <f t="shared" si="13"/>
        <v>16126255.2</v>
      </c>
    </row>
    <row r="50" spans="1:11" ht="17.25" customHeight="1">
      <c r="A50" s="34" t="s">
        <v>47</v>
      </c>
      <c r="B50" s="19">
        <v>0</v>
      </c>
      <c r="C50" s="23">
        <f>ROUND(C31*C7,2)</f>
        <v>5110.52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5110.52</v>
      </c>
    </row>
    <row r="51" spans="1:11" ht="17.25" customHeight="1">
      <c r="A51" s="68" t="s">
        <v>108</v>
      </c>
      <c r="B51" s="69">
        <f aca="true" t="shared" si="15" ref="B51:H51">ROUND(B32*B7,2)</f>
        <v>-2973.82</v>
      </c>
      <c r="C51" s="69">
        <f t="shared" si="15"/>
        <v>-3839.32</v>
      </c>
      <c r="D51" s="69">
        <f t="shared" si="15"/>
        <v>-3977.4</v>
      </c>
      <c r="E51" s="69">
        <f t="shared" si="15"/>
        <v>-2526.53</v>
      </c>
      <c r="F51" s="69">
        <f t="shared" si="15"/>
        <v>-3498.69</v>
      </c>
      <c r="G51" s="69">
        <f t="shared" si="15"/>
        <v>-4872.8</v>
      </c>
      <c r="H51" s="69">
        <f t="shared" si="15"/>
        <v>-2714.86</v>
      </c>
      <c r="I51" s="19">
        <v>0</v>
      </c>
      <c r="J51" s="19">
        <v>0</v>
      </c>
      <c r="K51" s="69">
        <f>SUM(B51:J51)</f>
        <v>-24403.420000000002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9283.05</v>
      </c>
      <c r="I53" s="31">
        <f>+I35</f>
        <v>0</v>
      </c>
      <c r="J53" s="31">
        <f>+J35</f>
        <v>0</v>
      </c>
      <c r="K53" s="23">
        <f t="shared" si="13"/>
        <v>9283.05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-203107.72</v>
      </c>
      <c r="C61" s="35">
        <f t="shared" si="16"/>
        <v>-314399.52</v>
      </c>
      <c r="D61" s="35">
        <f t="shared" si="16"/>
        <v>-305154.11000000004</v>
      </c>
      <c r="E61" s="35">
        <f t="shared" si="16"/>
        <v>-419207.72</v>
      </c>
      <c r="F61" s="35">
        <f t="shared" si="16"/>
        <v>-212383.92000000004</v>
      </c>
      <c r="G61" s="35">
        <f t="shared" si="16"/>
        <v>-432731.54000000004</v>
      </c>
      <c r="H61" s="35">
        <f t="shared" si="16"/>
        <v>-271757.56</v>
      </c>
      <c r="I61" s="35">
        <f t="shared" si="16"/>
        <v>-105702.07</v>
      </c>
      <c r="J61" s="35">
        <f t="shared" si="16"/>
        <v>-95729.09</v>
      </c>
      <c r="K61" s="35">
        <f>SUM(B61:J61)</f>
        <v>-2360173.25</v>
      </c>
    </row>
    <row r="62" spans="1:11" ht="18.75" customHeight="1">
      <c r="A62" s="16" t="s">
        <v>77</v>
      </c>
      <c r="B62" s="35">
        <f aca="true" t="shared" si="17" ref="B62:J62">B63+B64+B65+B66+B67+B68</f>
        <v>-270241.18</v>
      </c>
      <c r="C62" s="35">
        <f t="shared" si="17"/>
        <v>-256588.38999999998</v>
      </c>
      <c r="D62" s="35">
        <f t="shared" si="17"/>
        <v>-246520.55000000002</v>
      </c>
      <c r="E62" s="35">
        <f t="shared" si="17"/>
        <v>-366653.5</v>
      </c>
      <c r="F62" s="35">
        <f t="shared" si="17"/>
        <v>-291205.03</v>
      </c>
      <c r="G62" s="35">
        <f t="shared" si="17"/>
        <v>-345278.53</v>
      </c>
      <c r="H62" s="35">
        <f t="shared" si="17"/>
        <v>-231032.3</v>
      </c>
      <c r="I62" s="35">
        <f t="shared" si="17"/>
        <v>-39698.6</v>
      </c>
      <c r="J62" s="35">
        <f t="shared" si="17"/>
        <v>-68757.2</v>
      </c>
      <c r="K62" s="35">
        <f aca="true" t="shared" si="18" ref="K62:K100">SUM(B62:J62)</f>
        <v>-2115975.2800000003</v>
      </c>
    </row>
    <row r="63" spans="1:11" ht="18.75" customHeight="1">
      <c r="A63" s="12" t="s">
        <v>78</v>
      </c>
      <c r="B63" s="35">
        <f>-ROUND(B9*$D$3,2)</f>
        <v>-172660.6</v>
      </c>
      <c r="C63" s="35">
        <f aca="true" t="shared" si="19" ref="C63:J63">-ROUND(C9*$D$3,2)</f>
        <v>-235117.4</v>
      </c>
      <c r="D63" s="35">
        <f t="shared" si="19"/>
        <v>-190957.6</v>
      </c>
      <c r="E63" s="35">
        <f t="shared" si="19"/>
        <v>-159945.8</v>
      </c>
      <c r="F63" s="35">
        <f t="shared" si="19"/>
        <v>-179595.6</v>
      </c>
      <c r="G63" s="35">
        <f t="shared" si="19"/>
        <v>-246483.2</v>
      </c>
      <c r="H63" s="35">
        <f t="shared" si="19"/>
        <v>-230888</v>
      </c>
      <c r="I63" s="35">
        <f t="shared" si="19"/>
        <v>-39698.6</v>
      </c>
      <c r="J63" s="35">
        <f t="shared" si="19"/>
        <v>-68757.2</v>
      </c>
      <c r="K63" s="35">
        <f t="shared" si="18"/>
        <v>-1524104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-813.2</v>
      </c>
      <c r="C65" s="35">
        <v>-193.8</v>
      </c>
      <c r="D65" s="35">
        <v>-718.2</v>
      </c>
      <c r="E65" s="35">
        <v>-1105.8</v>
      </c>
      <c r="F65" s="35">
        <v>-440.8</v>
      </c>
      <c r="G65" s="35">
        <v>-448.4</v>
      </c>
      <c r="H65" s="35">
        <v>-3.8</v>
      </c>
      <c r="I65" s="19">
        <v>0</v>
      </c>
      <c r="J65" s="19">
        <v>0</v>
      </c>
      <c r="K65" s="35">
        <f t="shared" si="18"/>
        <v>-3724.0000000000005</v>
      </c>
    </row>
    <row r="66" spans="1:11" ht="18.75" customHeight="1">
      <c r="A66" s="12" t="s">
        <v>109</v>
      </c>
      <c r="B66" s="35">
        <v>-8352.4</v>
      </c>
      <c r="C66" s="35">
        <v>-3591</v>
      </c>
      <c r="D66" s="35">
        <v>-2432</v>
      </c>
      <c r="E66" s="35">
        <v>-4434.6</v>
      </c>
      <c r="F66" s="35">
        <v>-931</v>
      </c>
      <c r="G66" s="35">
        <v>-2439.6</v>
      </c>
      <c r="H66" s="35">
        <v>-26.6</v>
      </c>
      <c r="I66" s="19">
        <v>0</v>
      </c>
      <c r="J66" s="19">
        <v>0</v>
      </c>
      <c r="K66" s="35">
        <f t="shared" si="18"/>
        <v>-22207.199999999997</v>
      </c>
    </row>
    <row r="67" spans="1:11" ht="18.75" customHeight="1">
      <c r="A67" s="12" t="s">
        <v>55</v>
      </c>
      <c r="B67" s="47">
        <v>-88414.98</v>
      </c>
      <c r="C67" s="47">
        <v>-17641.19</v>
      </c>
      <c r="D67" s="47">
        <v>-52412.75</v>
      </c>
      <c r="E67" s="47">
        <v>-201167.3</v>
      </c>
      <c r="F67" s="47">
        <v>-110237.63</v>
      </c>
      <c r="G67" s="47">
        <v>-95907.33</v>
      </c>
      <c r="H67" s="35">
        <v>-113.9</v>
      </c>
      <c r="I67" s="19">
        <v>0</v>
      </c>
      <c r="J67" s="19">
        <v>0</v>
      </c>
      <c r="K67" s="35">
        <f t="shared" si="18"/>
        <v>-565895.08</v>
      </c>
    </row>
    <row r="68" spans="1:11" ht="18.75" customHeight="1">
      <c r="A68" s="12" t="s">
        <v>56</v>
      </c>
      <c r="B68" s="19">
        <v>0</v>
      </c>
      <c r="C68" s="19">
        <v>-45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-45</v>
      </c>
    </row>
    <row r="69" spans="1:11" ht="18.75" customHeight="1">
      <c r="A69" s="12" t="s">
        <v>82</v>
      </c>
      <c r="B69" s="35">
        <f>SUM(B70:B98)</f>
        <v>67133.45999999999</v>
      </c>
      <c r="C69" s="35">
        <f>SUM(C70:C98)</f>
        <v>-57811.130000000005</v>
      </c>
      <c r="D69" s="35">
        <f aca="true" t="shared" si="20" ref="D69:J69">SUM(D70:D98)</f>
        <v>-58633.560000000005</v>
      </c>
      <c r="E69" s="35">
        <f t="shared" si="20"/>
        <v>-52554.22</v>
      </c>
      <c r="F69" s="35">
        <f t="shared" si="20"/>
        <v>78821.10999999999</v>
      </c>
      <c r="G69" s="35">
        <f t="shared" si="20"/>
        <v>-87453.01</v>
      </c>
      <c r="H69" s="35">
        <f t="shared" si="20"/>
        <v>-40725.26</v>
      </c>
      <c r="I69" s="35">
        <f t="shared" si="20"/>
        <v>-66003.47</v>
      </c>
      <c r="J69" s="35">
        <f t="shared" si="20"/>
        <v>-26971.89</v>
      </c>
      <c r="K69" s="35">
        <f t="shared" si="18"/>
        <v>-244197.97000000003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-13079.9</v>
      </c>
      <c r="F93" s="19">
        <v>0</v>
      </c>
      <c r="G93" s="19">
        <v>0</v>
      </c>
      <c r="H93" s="19">
        <v>0</v>
      </c>
      <c r="I93" s="48">
        <v>-7708.37</v>
      </c>
      <c r="J93" s="48">
        <v>-15819.56</v>
      </c>
      <c r="K93" s="48">
        <f t="shared" si="18"/>
        <v>-36607.83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131</v>
      </c>
      <c r="B97" s="48">
        <v>55726.21</v>
      </c>
      <c r="C97" s="48">
        <v>-23506.02</v>
      </c>
      <c r="D97" s="48">
        <v>-23864.4</v>
      </c>
      <c r="E97" s="48">
        <v>-16547.73</v>
      </c>
      <c r="F97" s="48">
        <v>66964.7</v>
      </c>
      <c r="G97" s="48">
        <v>-37483.11</v>
      </c>
      <c r="H97" s="48">
        <v>-17455.86</v>
      </c>
      <c r="I97" s="48">
        <v>-3833.79</v>
      </c>
      <c r="J97" s="19">
        <v>0</v>
      </c>
      <c r="K97" s="31">
        <f>ROUND(SUM(B97:J97),2)</f>
        <v>0</v>
      </c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1413501.96</v>
      </c>
      <c r="C103" s="24">
        <f t="shared" si="21"/>
        <v>2014680.9600000002</v>
      </c>
      <c r="D103" s="24">
        <f t="shared" si="21"/>
        <v>2357285.25</v>
      </c>
      <c r="E103" s="24">
        <f t="shared" si="21"/>
        <v>1156683.7499999998</v>
      </c>
      <c r="F103" s="24">
        <f t="shared" si="21"/>
        <v>1846979.2000000002</v>
      </c>
      <c r="G103" s="24">
        <f t="shared" si="21"/>
        <v>2536939.9000000004</v>
      </c>
      <c r="H103" s="24">
        <f t="shared" si="21"/>
        <v>1349353.71</v>
      </c>
      <c r="I103" s="24">
        <f>+I104+I105</f>
        <v>506073.62</v>
      </c>
      <c r="J103" s="24">
        <f>+J104+J105</f>
        <v>788045.0900000001</v>
      </c>
      <c r="K103" s="48">
        <f>SUM(B103:J103)</f>
        <v>13969543.44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1395385.5899999999</v>
      </c>
      <c r="C104" s="24">
        <f t="shared" si="22"/>
        <v>1991769.2200000002</v>
      </c>
      <c r="D104" s="24">
        <f t="shared" si="22"/>
        <v>2331008.98</v>
      </c>
      <c r="E104" s="24">
        <f t="shared" si="22"/>
        <v>1134881.0899999999</v>
      </c>
      <c r="F104" s="24">
        <f t="shared" si="22"/>
        <v>1824224.5100000002</v>
      </c>
      <c r="G104" s="24">
        <f t="shared" si="22"/>
        <v>2507876.8500000006</v>
      </c>
      <c r="H104" s="24">
        <f t="shared" si="22"/>
        <v>1329903.2</v>
      </c>
      <c r="I104" s="24">
        <f t="shared" si="22"/>
        <v>506073.62</v>
      </c>
      <c r="J104" s="24">
        <f t="shared" si="22"/>
        <v>774355.0000000001</v>
      </c>
      <c r="K104" s="48">
        <f>SUM(B104:J104)</f>
        <v>13795478.06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13969543.44</v>
      </c>
      <c r="L111" s="54"/>
    </row>
    <row r="112" spans="1:11" ht="18.75" customHeight="1">
      <c r="A112" s="26" t="s">
        <v>73</v>
      </c>
      <c r="B112" s="27">
        <v>183818.71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183818.71</v>
      </c>
    </row>
    <row r="113" spans="1:11" ht="18.75" customHeight="1">
      <c r="A113" s="26" t="s">
        <v>74</v>
      </c>
      <c r="B113" s="27">
        <v>1229683.25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1229683.25</v>
      </c>
    </row>
    <row r="114" spans="1:11" ht="18.75" customHeight="1">
      <c r="A114" s="26" t="s">
        <v>75</v>
      </c>
      <c r="B114" s="40">
        <v>0</v>
      </c>
      <c r="C114" s="27">
        <f>+C103</f>
        <v>2014680.9600000002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2014680.9600000002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2357285.25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2357285.25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1156683.7499999998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1156683.7499999998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364248.98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364248.98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687164.23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687164.23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88496.57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88496.57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707069.42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707069.42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748832.69</v>
      </c>
      <c r="H121" s="40">
        <v>0</v>
      </c>
      <c r="I121" s="40">
        <v>0</v>
      </c>
      <c r="J121" s="40">
        <v>0</v>
      </c>
      <c r="K121" s="41">
        <f t="shared" si="24"/>
        <v>748832.69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59117.17</v>
      </c>
      <c r="H122" s="40">
        <v>0</v>
      </c>
      <c r="I122" s="40">
        <v>0</v>
      </c>
      <c r="J122" s="40">
        <v>0</v>
      </c>
      <c r="K122" s="41">
        <f t="shared" si="24"/>
        <v>59117.17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385999.94</v>
      </c>
      <c r="H123" s="40">
        <v>0</v>
      </c>
      <c r="I123" s="40">
        <v>0</v>
      </c>
      <c r="J123" s="40">
        <v>0</v>
      </c>
      <c r="K123" s="41">
        <f t="shared" si="24"/>
        <v>385999.94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364161.15</v>
      </c>
      <c r="H124" s="40">
        <v>0</v>
      </c>
      <c r="I124" s="40">
        <v>0</v>
      </c>
      <c r="J124" s="40">
        <v>0</v>
      </c>
      <c r="K124" s="41">
        <f t="shared" si="24"/>
        <v>364161.15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978828.96</v>
      </c>
      <c r="H125" s="40">
        <v>0</v>
      </c>
      <c r="I125" s="40">
        <v>0</v>
      </c>
      <c r="J125" s="40">
        <v>0</v>
      </c>
      <c r="K125" s="41">
        <f t="shared" si="24"/>
        <v>978828.96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503046.84</v>
      </c>
      <c r="I126" s="40">
        <v>0</v>
      </c>
      <c r="J126" s="40">
        <v>0</v>
      </c>
      <c r="K126" s="41">
        <f t="shared" si="24"/>
        <v>503046.84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846306.86</v>
      </c>
      <c r="I127" s="40">
        <v>0</v>
      </c>
      <c r="J127" s="40">
        <v>0</v>
      </c>
      <c r="K127" s="41">
        <f t="shared" si="24"/>
        <v>846306.86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506073.62</v>
      </c>
      <c r="J128" s="40">
        <v>0</v>
      </c>
      <c r="K128" s="41">
        <f t="shared" si="24"/>
        <v>506073.62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788045.09</v>
      </c>
      <c r="K129" s="44">
        <f t="shared" si="24"/>
        <v>788045.09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2016-03-01T17:59:10Z</dcterms:modified>
  <cp:category/>
  <cp:version/>
  <cp:contentType/>
  <cp:contentStatus/>
</cp:coreProperties>
</file>