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CONCESSÃO'!$A$1:$K$129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<sst xmlns="http://schemas.openxmlformats.org/spreadsheetml/2006/main" count="133" uniqueCount="133">
  <si>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</si>
  <si>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</si>
  <si>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</si>
  <si>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</si>
  <si>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</si>
  <si>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</si>
  <si>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</si>
  <si>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</si>
  <si>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</si>
  <si>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</si>
  <si>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</si>
  <si>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</si>
  <si>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</si>
  <si>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</si>
  <si>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</si>
  <si>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</si>
  <si>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</si>
  <si>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</si>
  <si>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</si>
  <si>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</si>
  <si>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</si>
  <si>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</si>
  <si>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</si>
  <si>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</si>
  <si>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</si>
  <si>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</si>
  <si>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</si>
  <si>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</si>
  <si>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</si>
  <si>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</si>
  <si>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</si>
  <si>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</si>
  <si>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</si>
  <si>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</si>
  <si>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</si>
  <si>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</si>
  <si>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</si>
  <si>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</si>
  <si>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</si>
  <si>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</si>
  <si>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</si>
  <si>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</si>
  <si>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</si>
  <si>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</si>
  <si>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</si>
  <si>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</si>
  <si>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</si>
  <si>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</si>
  <si>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</si>
  <si>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</si>
  <si>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</si>
  <si>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</si>
  <si>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</si>
  <si>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</si>
  <si>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</si>
  <si>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</si>
  <si>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</si>
  <si>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</si>
  <si>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</si>
  <si>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</si>
  <si>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</si>
  <si>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</si>
  <si>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</si>
  <si>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</si>
  <si>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</si>
  <si>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</si>
  <si>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</si>
  <si>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</si>
  <si>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</si>
  <si>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</si>
  <si>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</si>
  <si>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</si>
  <si>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</si>
  <si>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</si>
  <si>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</si>
  <si>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</si>
  <si>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</si>
  <si>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</si>
  <si>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</si>
  <si>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</si>
  <si>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</si>
  <si>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</si>
  <si>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</si>
  <si>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</si>
  <si>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</si>
  <si>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</si>
  <si>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</si>
  <si>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</si>
  <si>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</si>
  <si>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</si>
  <si>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</si>
  <si>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</si>
  <si>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</si>
  <si>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</si>
  <si>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</si>
  <si>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</si>
  <si>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</si>
  <si>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</si>
  <si>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</si>
  <si>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</si>
  <si>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</si>
  <si>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</si>
  <si>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</si>
  <si>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</si>
  <si>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</si>
  <si>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</si>
  <si>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</si>
  <si>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</si>
  <si>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</si>
  <si>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</si>
  <si>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</si>
  <si>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</si>
  <si>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</si>
  <si>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</si>
  <si>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</si>
  <si>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</si>
  <si>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</si>
  <si>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</si>
  <si>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</si>
  <si>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</si>
  <si>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</si>
  <si>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</si>
  <si>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</si>
  <si>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</si>
  <si>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</si>
  <si>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</si>
  <si>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</si>
  <si>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</si>
  <si>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</si>
  <si>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</si>
  <si>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25/02/16 - VENCIMENTO 03/03/16</t>
  </si>
  <si>
    <t>6.2.28. Ajuste Financeiro</t>
  </si>
  <si>
    <t>6.2.29. Ajuste Financeiro Retroativo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</si>
</sst>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629957</v>
      </c>
      <c r="C7" s="9">
        <f t="shared" si="0"/>
        <v>795240</v>
      </c>
      <c r="D7" s="9">
        <f t="shared" si="0"/>
        <v>830106</v>
      </c>
      <c r="E7" s="9">
        <f t="shared" si="0"/>
        <v>561191</v>
      </c>
      <c r="F7" s="9">
        <f t="shared" si="0"/>
        <v>748203</v>
      </c>
      <c r="G7" s="9">
        <f t="shared" si="0"/>
        <v>1259432</v>
      </c>
      <c r="H7" s="9">
        <f t="shared" si="0"/>
        <v>593516</v>
      </c>
      <c r="I7" s="9">
        <f t="shared" si="0"/>
        <v>130523</v>
      </c>
      <c r="J7" s="9">
        <f t="shared" si="0"/>
        <v>322187</v>
      </c>
      <c r="K7" s="9">
        <f t="shared" si="0"/>
        <v>5870355</v>
      </c>
      <c r="L7" s="52"/>
    </row>
    <row r="8" spans="1:11" ht="17.25" customHeight="1">
      <c r="A8" s="10" t="s">
        <v>101</v>
      </c>
      <c r="B8" s="11">
        <f>B9+B12+B16</f>
        <v>376847</v>
      </c>
      <c r="C8" s="11">
        <f aca="true" t="shared" si="1" ref="C8:J8">C9+C12+C16</f>
        <v>488024</v>
      </c>
      <c r="D8" s="11">
        <f t="shared" si="1"/>
        <v>479487</v>
      </c>
      <c r="E8" s="11">
        <f t="shared" si="1"/>
        <v>338078</v>
      </c>
      <c r="F8" s="11">
        <f t="shared" si="1"/>
        <v>432592</v>
      </c>
      <c r="G8" s="11">
        <f t="shared" si="1"/>
        <v>714785</v>
      </c>
      <c r="H8" s="11">
        <f t="shared" si="1"/>
        <v>374629</v>
      </c>
      <c r="I8" s="11">
        <f t="shared" si="1"/>
        <v>72200</v>
      </c>
      <c r="J8" s="11">
        <f t="shared" si="1"/>
        <v>187555</v>
      </c>
      <c r="K8" s="11">
        <f>SUM(B8:J8)</f>
        <v>3464197</v>
      </c>
    </row>
    <row r="9" spans="1:11" ht="17.25" customHeight="1">
      <c r="A9" s="15" t="s">
        <v>17</v>
      </c>
      <c r="B9" s="13">
        <f>+B10+B11</f>
        <v>46070</v>
      </c>
      <c r="C9" s="13">
        <f aca="true" t="shared" si="2" ref="C9:J9">+C10+C11</f>
        <v>63059</v>
      </c>
      <c r="D9" s="13">
        <f t="shared" si="2"/>
        <v>53012</v>
      </c>
      <c r="E9" s="13">
        <f t="shared" si="2"/>
        <v>42488</v>
      </c>
      <c r="F9" s="13">
        <f t="shared" si="2"/>
        <v>47675</v>
      </c>
      <c r="G9" s="13">
        <f t="shared" si="2"/>
        <v>65221</v>
      </c>
      <c r="H9" s="13">
        <f t="shared" si="2"/>
        <v>60224</v>
      </c>
      <c r="I9" s="13">
        <f t="shared" si="2"/>
        <v>10349</v>
      </c>
      <c r="J9" s="13">
        <f t="shared" si="2"/>
        <v>18842</v>
      </c>
      <c r="K9" s="11">
        <f>SUM(B9:J9)</f>
        <v>406940</v>
      </c>
    </row>
    <row r="10" spans="1:11" ht="17.25" customHeight="1">
      <c r="A10" s="29" t="s">
        <v>18</v>
      </c>
      <c r="B10" s="13">
        <v>46070</v>
      </c>
      <c r="C10" s="13">
        <v>63059</v>
      </c>
      <c r="D10" s="13">
        <v>53012</v>
      </c>
      <c r="E10" s="13">
        <v>42488</v>
      </c>
      <c r="F10" s="13">
        <v>47675</v>
      </c>
      <c r="G10" s="13">
        <v>65221</v>
      </c>
      <c r="H10" s="13">
        <v>60224</v>
      </c>
      <c r="I10" s="13">
        <v>10349</v>
      </c>
      <c r="J10" s="13">
        <v>18842</v>
      </c>
      <c r="K10" s="11">
        <f>SUM(B10:J10)</f>
        <v>406940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259519</v>
      </c>
      <c r="C12" s="17">
        <f t="shared" si="3"/>
        <v>336367</v>
      </c>
      <c r="D12" s="17">
        <f t="shared" si="3"/>
        <v>336352</v>
      </c>
      <c r="E12" s="17">
        <f t="shared" si="3"/>
        <v>238050</v>
      </c>
      <c r="F12" s="17">
        <f t="shared" si="3"/>
        <v>307592</v>
      </c>
      <c r="G12" s="17">
        <f t="shared" si="3"/>
        <v>526513</v>
      </c>
      <c r="H12" s="17">
        <f t="shared" si="3"/>
        <v>256695</v>
      </c>
      <c r="I12" s="17">
        <f t="shared" si="3"/>
        <v>47789</v>
      </c>
      <c r="J12" s="17">
        <f t="shared" si="3"/>
        <v>130883</v>
      </c>
      <c r="K12" s="11">
        <f aca="true" t="shared" si="4" ref="K12:K27">SUM(B12:J12)</f>
        <v>2439760</v>
      </c>
    </row>
    <row r="13" spans="1:13" ht="17.25" customHeight="1">
      <c r="A13" s="14" t="s">
        <v>20</v>
      </c>
      <c r="B13" s="13">
        <v>134215</v>
      </c>
      <c r="C13" s="13">
        <v>185507</v>
      </c>
      <c r="D13" s="13">
        <v>189532</v>
      </c>
      <c r="E13" s="13">
        <v>129969</v>
      </c>
      <c r="F13" s="13">
        <v>169070</v>
      </c>
      <c r="G13" s="13">
        <v>270718</v>
      </c>
      <c r="H13" s="13">
        <v>128856</v>
      </c>
      <c r="I13" s="13">
        <v>28347</v>
      </c>
      <c r="J13" s="13">
        <v>74145</v>
      </c>
      <c r="K13" s="11">
        <f t="shared" si="4"/>
        <v>1310359</v>
      </c>
      <c r="L13" s="52"/>
      <c r="M13" s="53"/>
    </row>
    <row r="14" spans="1:12" ht="17.25" customHeight="1">
      <c r="A14" s="14" t="s">
        <v>21</v>
      </c>
      <c r="B14" s="13">
        <v>116653</v>
      </c>
      <c r="C14" s="13">
        <v>138182</v>
      </c>
      <c r="D14" s="13">
        <v>136338</v>
      </c>
      <c r="E14" s="13">
        <v>100059</v>
      </c>
      <c r="F14" s="13">
        <v>130326</v>
      </c>
      <c r="G14" s="13">
        <v>243345</v>
      </c>
      <c r="H14" s="13">
        <v>114751</v>
      </c>
      <c r="I14" s="13">
        <v>17112</v>
      </c>
      <c r="J14" s="13">
        <v>53564</v>
      </c>
      <c r="K14" s="11">
        <f t="shared" si="4"/>
        <v>1050330</v>
      </c>
      <c r="L14" s="52"/>
    </row>
    <row r="15" spans="1:11" ht="17.25" customHeight="1">
      <c r="A15" s="14" t="s">
        <v>22</v>
      </c>
      <c r="B15" s="13">
        <v>8651</v>
      </c>
      <c r="C15" s="13">
        <v>12678</v>
      </c>
      <c r="D15" s="13">
        <v>10482</v>
      </c>
      <c r="E15" s="13">
        <v>8022</v>
      </c>
      <c r="F15" s="13">
        <v>8196</v>
      </c>
      <c r="G15" s="13">
        <v>12450</v>
      </c>
      <c r="H15" s="13">
        <v>13088</v>
      </c>
      <c r="I15" s="13">
        <v>2330</v>
      </c>
      <c r="J15" s="13">
        <v>3174</v>
      </c>
      <c r="K15" s="11">
        <f t="shared" si="4"/>
        <v>79071</v>
      </c>
    </row>
    <row r="16" spans="1:11" ht="17.25" customHeight="1">
      <c r="A16" s="15" t="s">
        <v>97</v>
      </c>
      <c r="B16" s="13">
        <f>B17+B18+B19</f>
        <v>71258</v>
      </c>
      <c r="C16" s="13">
        <f aca="true" t="shared" si="5" ref="C16:J16">C17+C18+C19</f>
        <v>88598</v>
      </c>
      <c r="D16" s="13">
        <f t="shared" si="5"/>
        <v>90123</v>
      </c>
      <c r="E16" s="13">
        <f t="shared" si="5"/>
        <v>57540</v>
      </c>
      <c r="F16" s="13">
        <f t="shared" si="5"/>
        <v>77325</v>
      </c>
      <c r="G16" s="13">
        <f t="shared" si="5"/>
        <v>123051</v>
      </c>
      <c r="H16" s="13">
        <f t="shared" si="5"/>
        <v>57710</v>
      </c>
      <c r="I16" s="13">
        <f t="shared" si="5"/>
        <v>14062</v>
      </c>
      <c r="J16" s="13">
        <f t="shared" si="5"/>
        <v>37830</v>
      </c>
      <c r="K16" s="11">
        <f t="shared" si="4"/>
        <v>617497</v>
      </c>
    </row>
    <row r="17" spans="1:11" ht="17.25" customHeight="1">
      <c r="A17" s="14" t="s">
        <v>98</v>
      </c>
      <c r="B17" s="13">
        <v>16918</v>
      </c>
      <c r="C17" s="13">
        <v>22646</v>
      </c>
      <c r="D17" s="13">
        <v>21615</v>
      </c>
      <c r="E17" s="13">
        <v>15039</v>
      </c>
      <c r="F17" s="13">
        <v>21797</v>
      </c>
      <c r="G17" s="13">
        <v>36708</v>
      </c>
      <c r="H17" s="13">
        <v>16856</v>
      </c>
      <c r="I17" s="13">
        <v>3747</v>
      </c>
      <c r="J17" s="13">
        <v>8171</v>
      </c>
      <c r="K17" s="11">
        <f t="shared" si="4"/>
        <v>163497</v>
      </c>
    </row>
    <row r="18" spans="1:11" ht="17.25" customHeight="1">
      <c r="A18" s="14" t="s">
        <v>99</v>
      </c>
      <c r="B18" s="13">
        <v>5459</v>
      </c>
      <c r="C18" s="13">
        <v>5128</v>
      </c>
      <c r="D18" s="13">
        <v>7350</v>
      </c>
      <c r="E18" s="13">
        <v>4672</v>
      </c>
      <c r="F18" s="13">
        <v>8034</v>
      </c>
      <c r="G18" s="13">
        <v>14510</v>
      </c>
      <c r="H18" s="13">
        <v>4065</v>
      </c>
      <c r="I18" s="13">
        <v>879</v>
      </c>
      <c r="J18" s="13">
        <v>3273</v>
      </c>
      <c r="K18" s="11">
        <f t="shared" si="4"/>
        <v>53370</v>
      </c>
    </row>
    <row r="19" spans="1:11" ht="17.25" customHeight="1">
      <c r="A19" s="14" t="s">
        <v>100</v>
      </c>
      <c r="B19" s="13">
        <v>48881</v>
      </c>
      <c r="C19" s="13">
        <v>60824</v>
      </c>
      <c r="D19" s="13">
        <v>61158</v>
      </c>
      <c r="E19" s="13">
        <v>37829</v>
      </c>
      <c r="F19" s="13">
        <v>47494</v>
      </c>
      <c r="G19" s="13">
        <v>71833</v>
      </c>
      <c r="H19" s="13">
        <v>36789</v>
      </c>
      <c r="I19" s="13">
        <v>9436</v>
      </c>
      <c r="J19" s="13">
        <v>26386</v>
      </c>
      <c r="K19" s="11">
        <f t="shared" si="4"/>
        <v>400630</v>
      </c>
    </row>
    <row r="20" spans="1:11" ht="17.25" customHeight="1">
      <c r="A20" s="16" t="s">
        <v>23</v>
      </c>
      <c r="B20" s="11">
        <f>+B21+B22+B23</f>
        <v>187089</v>
      </c>
      <c r="C20" s="11">
        <f aca="true" t="shared" si="6" ref="C20:J20">+C21+C22+C23</f>
        <v>208251</v>
      </c>
      <c r="D20" s="11">
        <f t="shared" si="6"/>
        <v>238380</v>
      </c>
      <c r="E20" s="11">
        <f t="shared" si="6"/>
        <v>153998</v>
      </c>
      <c r="F20" s="11">
        <f t="shared" si="6"/>
        <v>234821</v>
      </c>
      <c r="G20" s="11">
        <f t="shared" si="6"/>
        <v>439671</v>
      </c>
      <c r="H20" s="11">
        <f t="shared" si="6"/>
        <v>158467</v>
      </c>
      <c r="I20" s="11">
        <f t="shared" si="6"/>
        <v>37582</v>
      </c>
      <c r="J20" s="11">
        <f t="shared" si="6"/>
        <v>87361</v>
      </c>
      <c r="K20" s="11">
        <f t="shared" si="4"/>
        <v>1745620</v>
      </c>
    </row>
    <row r="21" spans="1:12" ht="17.25" customHeight="1">
      <c r="A21" s="12" t="s">
        <v>24</v>
      </c>
      <c r="B21" s="13">
        <v>108841</v>
      </c>
      <c r="C21" s="13">
        <v>131951</v>
      </c>
      <c r="D21" s="13">
        <v>151947</v>
      </c>
      <c r="E21" s="13">
        <v>95451</v>
      </c>
      <c r="F21" s="13">
        <v>145207</v>
      </c>
      <c r="G21" s="13">
        <v>250309</v>
      </c>
      <c r="H21" s="13">
        <v>95901</v>
      </c>
      <c r="I21" s="13">
        <v>24892</v>
      </c>
      <c r="J21" s="13">
        <v>55302</v>
      </c>
      <c r="K21" s="11">
        <f t="shared" si="4"/>
        <v>1059801</v>
      </c>
      <c r="L21" s="52"/>
    </row>
    <row r="22" spans="1:12" ht="17.25" customHeight="1">
      <c r="A22" s="12" t="s">
        <v>25</v>
      </c>
      <c r="B22" s="13">
        <v>74000</v>
      </c>
      <c r="C22" s="13">
        <v>71370</v>
      </c>
      <c r="D22" s="13">
        <v>81853</v>
      </c>
      <c r="E22" s="13">
        <v>55413</v>
      </c>
      <c r="F22" s="13">
        <v>85878</v>
      </c>
      <c r="G22" s="13">
        <v>182762</v>
      </c>
      <c r="H22" s="13">
        <v>57871</v>
      </c>
      <c r="I22" s="13">
        <v>11822</v>
      </c>
      <c r="J22" s="13">
        <v>30629</v>
      </c>
      <c r="K22" s="11">
        <f t="shared" si="4"/>
        <v>651598</v>
      </c>
      <c r="L22" s="52"/>
    </row>
    <row r="23" spans="1:11" ht="17.25" customHeight="1">
      <c r="A23" s="12" t="s">
        <v>26</v>
      </c>
      <c r="B23" s="13">
        <v>4248</v>
      </c>
      <c r="C23" s="13">
        <v>4930</v>
      </c>
      <c r="D23" s="13">
        <v>4580</v>
      </c>
      <c r="E23" s="13">
        <v>3134</v>
      </c>
      <c r="F23" s="13">
        <v>3736</v>
      </c>
      <c r="G23" s="13">
        <v>6600</v>
      </c>
      <c r="H23" s="13">
        <v>4695</v>
      </c>
      <c r="I23" s="13">
        <v>868</v>
      </c>
      <c r="J23" s="13">
        <v>1430</v>
      </c>
      <c r="K23" s="11">
        <f t="shared" si="4"/>
        <v>34221</v>
      </c>
    </row>
    <row r="24" spans="1:11" ht="17.25" customHeight="1">
      <c r="A24" s="16" t="s">
        <v>27</v>
      </c>
      <c r="B24" s="13">
        <v>66021</v>
      </c>
      <c r="C24" s="13">
        <v>98965</v>
      </c>
      <c r="D24" s="13">
        <v>112239</v>
      </c>
      <c r="E24" s="13">
        <v>69115</v>
      </c>
      <c r="F24" s="13">
        <v>80790</v>
      </c>
      <c r="G24" s="13">
        <v>104976</v>
      </c>
      <c r="H24" s="13">
        <v>52223</v>
      </c>
      <c r="I24" s="13">
        <v>20741</v>
      </c>
      <c r="J24" s="13">
        <v>47271</v>
      </c>
      <c r="K24" s="11">
        <f t="shared" si="4"/>
        <v>652341</v>
      </c>
    </row>
    <row r="25" spans="1:12" ht="17.25" customHeight="1">
      <c r="A25" s="12" t="s">
        <v>28</v>
      </c>
      <c r="B25" s="13">
        <v>42253</v>
      </c>
      <c r="C25" s="13">
        <v>63338</v>
      </c>
      <c r="D25" s="13">
        <v>71833</v>
      </c>
      <c r="E25" s="13">
        <v>44234</v>
      </c>
      <c r="F25" s="13">
        <v>51706</v>
      </c>
      <c r="G25" s="13">
        <v>67185</v>
      </c>
      <c r="H25" s="13">
        <v>33423</v>
      </c>
      <c r="I25" s="13">
        <v>13274</v>
      </c>
      <c r="J25" s="13">
        <v>30253</v>
      </c>
      <c r="K25" s="11">
        <f t="shared" si="4"/>
        <v>417499</v>
      </c>
      <c r="L25" s="52"/>
    </row>
    <row r="26" spans="1:12" ht="17.25" customHeight="1">
      <c r="A26" s="12" t="s">
        <v>29</v>
      </c>
      <c r="B26" s="13">
        <v>23768</v>
      </c>
      <c r="C26" s="13">
        <v>35627</v>
      </c>
      <c r="D26" s="13">
        <v>40406</v>
      </c>
      <c r="E26" s="13">
        <v>24881</v>
      </c>
      <c r="F26" s="13">
        <v>29084</v>
      </c>
      <c r="G26" s="13">
        <v>37791</v>
      </c>
      <c r="H26" s="13">
        <v>18800</v>
      </c>
      <c r="I26" s="13">
        <v>7467</v>
      </c>
      <c r="J26" s="13">
        <v>17018</v>
      </c>
      <c r="K26" s="11">
        <f t="shared" si="4"/>
        <v>234842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8197</v>
      </c>
      <c r="I27" s="11">
        <v>0</v>
      </c>
      <c r="J27" s="11">
        <v>0</v>
      </c>
      <c r="K27" s="11">
        <f t="shared" si="4"/>
        <v>8197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9625.49</v>
      </c>
      <c r="I35" s="19">
        <v>0</v>
      </c>
      <c r="J35" s="19">
        <v>0</v>
      </c>
      <c r="K35" s="23">
        <f>SUM(B35:J35)</f>
        <v>9625.49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6385.76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39405.96000000001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1492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1643402.39</v>
      </c>
      <c r="C47" s="22">
        <f aca="true" t="shared" si="11" ref="C47:H47">+C48+C57</f>
        <v>2363448.3800000004</v>
      </c>
      <c r="D47" s="22">
        <f t="shared" si="11"/>
        <v>2776909.46</v>
      </c>
      <c r="E47" s="22">
        <f t="shared" si="11"/>
        <v>1602879.17</v>
      </c>
      <c r="F47" s="22">
        <f t="shared" si="11"/>
        <v>2069732.5599999998</v>
      </c>
      <c r="G47" s="22">
        <f t="shared" si="11"/>
        <v>2993135.7</v>
      </c>
      <c r="H47" s="22">
        <f t="shared" si="11"/>
        <v>1630417.4100000001</v>
      </c>
      <c r="I47" s="22">
        <f>+I48+I57</f>
        <v>624822.08</v>
      </c>
      <c r="J47" s="22">
        <f>+J48+J57</f>
        <v>929629.46</v>
      </c>
      <c r="K47" s="22">
        <f>SUM(B47:J47)</f>
        <v>16634376.61</v>
      </c>
    </row>
    <row r="48" spans="1:11" ht="17.25" customHeight="1">
      <c r="A48" s="16" t="s">
        <v>115</v>
      </c>
      <c r="B48" s="23">
        <f>SUM(B49:B56)</f>
        <v>1625286.0199999998</v>
      </c>
      <c r="C48" s="23">
        <f aca="true" t="shared" si="12" ref="C48:J48">SUM(C49:C56)</f>
        <v>2340536.64</v>
      </c>
      <c r="D48" s="23">
        <f t="shared" si="12"/>
        <v>2750633.19</v>
      </c>
      <c r="E48" s="23">
        <f t="shared" si="12"/>
        <v>1581076.51</v>
      </c>
      <c r="F48" s="23">
        <f t="shared" si="12"/>
        <v>2046977.8699999999</v>
      </c>
      <c r="G48" s="23">
        <f t="shared" si="12"/>
        <v>2964072.6500000004</v>
      </c>
      <c r="H48" s="23">
        <f t="shared" si="12"/>
        <v>1610966.9000000001</v>
      </c>
      <c r="I48" s="23">
        <f t="shared" si="12"/>
        <v>624822.08</v>
      </c>
      <c r="J48" s="23">
        <f t="shared" si="12"/>
        <v>915939.37</v>
      </c>
      <c r="K48" s="23">
        <f aca="true" t="shared" si="13" ref="K48:K57">SUM(B48:J48)</f>
        <v>16460311.229999999</v>
      </c>
    </row>
    <row r="49" spans="1:11" ht="17.25" customHeight="1">
      <c r="A49" s="34" t="s">
        <v>46</v>
      </c>
      <c r="B49" s="23">
        <f aca="true" t="shared" si="14" ref="B49:H49">ROUND(B30*B7,2)</f>
        <v>1624218.13</v>
      </c>
      <c r="C49" s="23">
        <f t="shared" si="14"/>
        <v>2333472.73</v>
      </c>
      <c r="D49" s="23">
        <f t="shared" si="14"/>
        <v>2748397.96</v>
      </c>
      <c r="E49" s="23">
        <f t="shared" si="14"/>
        <v>1580201.62</v>
      </c>
      <c r="F49" s="23">
        <f t="shared" si="14"/>
        <v>2045212.9</v>
      </c>
      <c r="G49" s="23">
        <f t="shared" si="14"/>
        <v>2961554.35</v>
      </c>
      <c r="H49" s="23">
        <f t="shared" si="14"/>
        <v>1600356.54</v>
      </c>
      <c r="I49" s="23">
        <f>ROUND(I30*I7,2)</f>
        <v>623756.36</v>
      </c>
      <c r="J49" s="23">
        <f>ROUND(J30*J7,2)</f>
        <v>913722.33</v>
      </c>
      <c r="K49" s="23">
        <f t="shared" si="13"/>
        <v>16430892.92</v>
      </c>
    </row>
    <row r="50" spans="1:11" ht="17.25" customHeight="1">
      <c r="A50" s="34" t="s">
        <v>47</v>
      </c>
      <c r="B50" s="19">
        <v>0</v>
      </c>
      <c r="C50" s="23">
        <f>ROUND(C31*C7,2)</f>
        <v>5186.87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5186.87</v>
      </c>
    </row>
    <row r="51" spans="1:11" ht="17.25" customHeight="1">
      <c r="A51" s="68" t="s">
        <v>108</v>
      </c>
      <c r="B51" s="69">
        <f aca="true" t="shared" si="15" ref="B51:H51">ROUND(B32*B7,2)</f>
        <v>-3023.79</v>
      </c>
      <c r="C51" s="69">
        <f t="shared" si="15"/>
        <v>-3896.68</v>
      </c>
      <c r="D51" s="69">
        <f t="shared" si="15"/>
        <v>-4150.53</v>
      </c>
      <c r="E51" s="69">
        <f t="shared" si="15"/>
        <v>-2570.51</v>
      </c>
      <c r="F51" s="69">
        <f t="shared" si="15"/>
        <v>-3516.55</v>
      </c>
      <c r="G51" s="69">
        <f t="shared" si="15"/>
        <v>-4911.78</v>
      </c>
      <c r="H51" s="69">
        <f t="shared" si="15"/>
        <v>-2730.17</v>
      </c>
      <c r="I51" s="19">
        <v>0</v>
      </c>
      <c r="J51" s="19">
        <v>0</v>
      </c>
      <c r="K51" s="69">
        <f>SUM(B51:J51)</f>
        <v>-24800.010000000002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9625.49</v>
      </c>
      <c r="I53" s="31">
        <f>+I35</f>
        <v>0</v>
      </c>
      <c r="J53" s="31">
        <f>+J35</f>
        <v>0</v>
      </c>
      <c r="K53" s="23">
        <f t="shared" si="13"/>
        <v>9625.49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18116.37</v>
      </c>
      <c r="C57" s="36">
        <v>22911.74</v>
      </c>
      <c r="D57" s="36">
        <v>26276.27</v>
      </c>
      <c r="E57" s="36">
        <v>21802.66</v>
      </c>
      <c r="F57" s="36">
        <v>22754.69</v>
      </c>
      <c r="G57" s="36">
        <v>29063.05</v>
      </c>
      <c r="H57" s="36">
        <v>19450.51</v>
      </c>
      <c r="I57" s="19">
        <v>0</v>
      </c>
      <c r="J57" s="36">
        <v>13690.09</v>
      </c>
      <c r="K57" s="36">
        <f t="shared" si="13"/>
        <v>174065.38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+B62+B69+B100+B101</f>
        <v>-231712.91</v>
      </c>
      <c r="C61" s="35">
        <f t="shared" si="16"/>
        <v>-311569.44</v>
      </c>
      <c r="D61" s="35">
        <f t="shared" si="16"/>
        <v>-309587.57</v>
      </c>
      <c r="E61" s="35">
        <f t="shared" si="16"/>
        <v>-408461.52</v>
      </c>
      <c r="F61" s="35">
        <f t="shared" si="16"/>
        <v>-221818.1</v>
      </c>
      <c r="G61" s="35">
        <f t="shared" si="16"/>
        <v>-430598.55999999994</v>
      </c>
      <c r="H61" s="35">
        <f t="shared" si="16"/>
        <v>-269942.77</v>
      </c>
      <c r="I61" s="35">
        <f t="shared" si="16"/>
        <v>-105575.96</v>
      </c>
      <c r="J61" s="35">
        <f t="shared" si="16"/>
        <v>-99392.3</v>
      </c>
      <c r="K61" s="35">
        <f>SUM(B61:J61)</f>
        <v>-2388659.13</v>
      </c>
    </row>
    <row r="62" spans="1:11" ht="18.75" customHeight="1">
      <c r="A62" s="16" t="s">
        <v>77</v>
      </c>
      <c r="B62" s="35">
        <f aca="true" t="shared" si="17" ref="B62:J62">B63+B64+B65+B66+B67+B68</f>
        <v>-300191.07</v>
      </c>
      <c r="C62" s="35">
        <f t="shared" si="17"/>
        <v>-253407.13</v>
      </c>
      <c r="D62" s="35">
        <f t="shared" si="17"/>
        <v>-249915.22999999998</v>
      </c>
      <c r="E62" s="35">
        <f t="shared" si="17"/>
        <v>-355395.3</v>
      </c>
      <c r="F62" s="35">
        <f t="shared" si="17"/>
        <v>-301457.93</v>
      </c>
      <c r="G62" s="35">
        <f t="shared" si="17"/>
        <v>-342845.69999999995</v>
      </c>
      <c r="H62" s="35">
        <f t="shared" si="17"/>
        <v>-229113.80000000002</v>
      </c>
      <c r="I62" s="35">
        <f t="shared" si="17"/>
        <v>-39326.2</v>
      </c>
      <c r="J62" s="35">
        <f t="shared" si="17"/>
        <v>-71599.6</v>
      </c>
      <c r="K62" s="35">
        <f aca="true" t="shared" si="18" ref="K62:K100">SUM(B62:J62)</f>
        <v>-2143251.96</v>
      </c>
    </row>
    <row r="63" spans="1:11" ht="18.75" customHeight="1">
      <c r="A63" s="12" t="s">
        <v>78</v>
      </c>
      <c r="B63" s="35">
        <f>-ROUND(B9*$D$3,2)</f>
        <v>-175066</v>
      </c>
      <c r="C63" s="35">
        <f aca="true" t="shared" si="19" ref="C63:J63">-ROUND(C9*$D$3,2)</f>
        <v>-239624.2</v>
      </c>
      <c r="D63" s="35">
        <f t="shared" si="19"/>
        <v>-201445.6</v>
      </c>
      <c r="E63" s="35">
        <f t="shared" si="19"/>
        <v>-161454.4</v>
      </c>
      <c r="F63" s="35">
        <f t="shared" si="19"/>
        <v>-181165</v>
      </c>
      <c r="G63" s="35">
        <f t="shared" si="19"/>
        <v>-247839.8</v>
      </c>
      <c r="H63" s="35">
        <f t="shared" si="19"/>
        <v>-228851.2</v>
      </c>
      <c r="I63" s="35">
        <f t="shared" si="19"/>
        <v>-39326.2</v>
      </c>
      <c r="J63" s="35">
        <f t="shared" si="19"/>
        <v>-71599.6</v>
      </c>
      <c r="K63" s="35">
        <f t="shared" si="18"/>
        <v>-1546372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35">
        <v>-1546.6</v>
      </c>
      <c r="C65" s="35">
        <v>-178.6</v>
      </c>
      <c r="D65" s="35">
        <v>-630.8</v>
      </c>
      <c r="E65" s="35">
        <v>-847.4</v>
      </c>
      <c r="F65" s="35">
        <v>-410.4</v>
      </c>
      <c r="G65" s="35">
        <v>-304</v>
      </c>
      <c r="H65" s="35">
        <v>-22.8</v>
      </c>
      <c r="I65" s="19">
        <v>0</v>
      </c>
      <c r="J65" s="19">
        <v>0</v>
      </c>
      <c r="K65" s="35">
        <f t="shared" si="18"/>
        <v>-3940.6000000000004</v>
      </c>
    </row>
    <row r="66" spans="1:11" ht="18.75" customHeight="1">
      <c r="A66" s="12" t="s">
        <v>109</v>
      </c>
      <c r="B66" s="35">
        <v>-5722.8</v>
      </c>
      <c r="C66" s="35">
        <v>-2899.4</v>
      </c>
      <c r="D66" s="35">
        <v>-2185</v>
      </c>
      <c r="E66" s="35">
        <v>-4575.2</v>
      </c>
      <c r="F66" s="35">
        <v>-1064</v>
      </c>
      <c r="G66" s="35">
        <v>-1862</v>
      </c>
      <c r="H66" s="35">
        <v>-72.2</v>
      </c>
      <c r="I66" s="19">
        <v>0</v>
      </c>
      <c r="J66" s="19">
        <v>0</v>
      </c>
      <c r="K66" s="35">
        <f t="shared" si="18"/>
        <v>-18380.600000000002</v>
      </c>
    </row>
    <row r="67" spans="1:11" ht="18.75" customHeight="1">
      <c r="A67" s="12" t="s">
        <v>55</v>
      </c>
      <c r="B67" s="47">
        <v>-117765.67</v>
      </c>
      <c r="C67" s="47">
        <v>-10704.93</v>
      </c>
      <c r="D67" s="47">
        <v>-45653.83</v>
      </c>
      <c r="E67" s="47">
        <v>-188518.3</v>
      </c>
      <c r="F67" s="47">
        <v>-118818.53</v>
      </c>
      <c r="G67" s="47">
        <v>-92839.9</v>
      </c>
      <c r="H67" s="35">
        <v>-167.6</v>
      </c>
      <c r="I67" s="19">
        <v>0</v>
      </c>
      <c r="J67" s="19">
        <v>0</v>
      </c>
      <c r="K67" s="35">
        <f t="shared" si="18"/>
        <v>-574468.76</v>
      </c>
    </row>
    <row r="68" spans="1:11" ht="18.75" customHeight="1">
      <c r="A68" s="12" t="s">
        <v>56</v>
      </c>
      <c r="B68" s="35">
        <v>-90</v>
      </c>
      <c r="C68" s="19">
        <v>0</v>
      </c>
      <c r="D68" s="47">
        <v>0</v>
      </c>
      <c r="E68" s="47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8"/>
        <v>-90</v>
      </c>
    </row>
    <row r="69" spans="1:11" ht="18.75" customHeight="1">
      <c r="A69" s="12" t="s">
        <v>82</v>
      </c>
      <c r="B69" s="35">
        <f>SUM(B70:B98)</f>
        <v>68478.16</v>
      </c>
      <c r="C69" s="35">
        <f aca="true" t="shared" si="20" ref="C69:J69">SUM(C70:C98)</f>
        <v>-58162.31</v>
      </c>
      <c r="D69" s="35">
        <f t="shared" si="20"/>
        <v>-59672.340000000004</v>
      </c>
      <c r="E69" s="35">
        <f t="shared" si="20"/>
        <v>-53066.22</v>
      </c>
      <c r="F69" s="35">
        <f t="shared" si="20"/>
        <v>79639.82999999999</v>
      </c>
      <c r="G69" s="35">
        <f t="shared" si="20"/>
        <v>-87752.86</v>
      </c>
      <c r="H69" s="35">
        <f t="shared" si="20"/>
        <v>-40828.97</v>
      </c>
      <c r="I69" s="35">
        <f t="shared" si="20"/>
        <v>-66249.76000000001</v>
      </c>
      <c r="J69" s="35">
        <f t="shared" si="20"/>
        <v>-27792.699999999997</v>
      </c>
      <c r="K69" s="35">
        <f t="shared" si="18"/>
        <v>-245407.17000000004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-112.12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35">
        <f t="shared" si="18"/>
        <v>-135.82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-1141.38</v>
      </c>
      <c r="E72" s="19">
        <v>0</v>
      </c>
      <c r="F72" s="35">
        <v>-406.9</v>
      </c>
      <c r="G72" s="19">
        <v>0</v>
      </c>
      <c r="H72" s="19">
        <v>0</v>
      </c>
      <c r="I72" s="47">
        <v>-2266.93</v>
      </c>
      <c r="J72" s="19">
        <v>0</v>
      </c>
      <c r="K72" s="35">
        <f t="shared" si="18"/>
        <v>-3815.21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7">
        <v>-45000</v>
      </c>
      <c r="J73" s="19">
        <v>0</v>
      </c>
      <c r="K73" s="48">
        <f t="shared" si="18"/>
        <v>-45000</v>
      </c>
    </row>
    <row r="74" spans="1:11" ht="18.75" customHeight="1">
      <c r="A74" s="34" t="s">
        <v>61</v>
      </c>
      <c r="B74" s="35">
        <v>-15594.22</v>
      </c>
      <c r="C74" s="35">
        <v>-22637.8</v>
      </c>
      <c r="D74" s="35">
        <v>-21400.42</v>
      </c>
      <c r="E74" s="35">
        <v>-15007.26</v>
      </c>
      <c r="F74" s="35">
        <v>-20623.08</v>
      </c>
      <c r="G74" s="35">
        <v>-31426.41</v>
      </c>
      <c r="H74" s="35">
        <v>-15388</v>
      </c>
      <c r="I74" s="35">
        <v>-5409.59</v>
      </c>
      <c r="J74" s="35">
        <v>-11152.33</v>
      </c>
      <c r="K74" s="48">
        <f t="shared" si="18"/>
        <v>-158639.11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-13303.9</v>
      </c>
      <c r="F93" s="19">
        <v>0</v>
      </c>
      <c r="G93" s="19">
        <v>0</v>
      </c>
      <c r="H93" s="19">
        <v>0</v>
      </c>
      <c r="I93" s="48">
        <v>-7872.76</v>
      </c>
      <c r="J93" s="48">
        <v>-16640.37</v>
      </c>
      <c r="K93" s="48">
        <f t="shared" si="18"/>
        <v>-37817.03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 t="s">
        <v>131</v>
      </c>
      <c r="B97" s="48">
        <v>57070.91</v>
      </c>
      <c r="C97" s="48">
        <v>-23857.2</v>
      </c>
      <c r="D97" s="48">
        <v>-24903.18</v>
      </c>
      <c r="E97" s="48">
        <v>-16835.73</v>
      </c>
      <c r="F97" s="48">
        <v>67783.42</v>
      </c>
      <c r="G97" s="48">
        <v>-37782.96</v>
      </c>
      <c r="H97" s="48">
        <v>-17559.57</v>
      </c>
      <c r="I97" s="48">
        <v>-3915.69</v>
      </c>
      <c r="J97" s="19">
        <v>0</v>
      </c>
      <c r="K97" s="31">
        <f>ROUND(SUM(B97:J97),2)</f>
        <v>0</v>
      </c>
      <c r="L97" s="55"/>
    </row>
    <row r="98" spans="1:12" ht="18.75" customHeight="1">
      <c r="A98" s="12" t="s">
        <v>132</v>
      </c>
      <c r="B98" s="48">
        <v>27001.47</v>
      </c>
      <c r="C98" s="48">
        <v>-11555.19</v>
      </c>
      <c r="D98" s="48">
        <v>-12215.51</v>
      </c>
      <c r="E98" s="48">
        <v>-7919.33</v>
      </c>
      <c r="F98" s="48">
        <v>32886.39</v>
      </c>
      <c r="G98" s="48">
        <v>-18531.64</v>
      </c>
      <c r="H98" s="48">
        <v>-7881.4</v>
      </c>
      <c r="I98" s="48">
        <v>-1784.79</v>
      </c>
      <c r="J98" s="19">
        <v>0</v>
      </c>
      <c r="K98" s="31">
        <f>ROUND(SUM(B98:J98),2)</f>
        <v>0</v>
      </c>
      <c r="L98" s="55"/>
    </row>
    <row r="99" spans="1:12" ht="18.75" customHeight="1">
      <c r="A99" s="12"/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/>
      <c r="L99" s="55"/>
    </row>
    <row r="100" spans="1:12" ht="18.75" customHeight="1">
      <c r="A100" s="16" t="s">
        <v>129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L100" s="55"/>
    </row>
    <row r="101" spans="1:12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6"/>
    </row>
    <row r="102" spans="1:12" ht="18.75" customHeight="1">
      <c r="A102" s="16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31">
        <f>SUM(B102:J102)</f>
        <v>0</v>
      </c>
      <c r="L102" s="54"/>
    </row>
    <row r="103" spans="1:12" ht="18.75" customHeight="1">
      <c r="A103" s="16" t="s">
        <v>86</v>
      </c>
      <c r="B103" s="24">
        <f aca="true" t="shared" si="21" ref="B103:H103">+B104+B105</f>
        <v>1411689.4799999997</v>
      </c>
      <c r="C103" s="24">
        <f t="shared" si="21"/>
        <v>2051878.9400000002</v>
      </c>
      <c r="D103" s="24">
        <f t="shared" si="21"/>
        <v>2467321.89</v>
      </c>
      <c r="E103" s="24">
        <f t="shared" si="21"/>
        <v>1194417.65</v>
      </c>
      <c r="F103" s="24">
        <f t="shared" si="21"/>
        <v>1847914.46</v>
      </c>
      <c r="G103" s="24">
        <f t="shared" si="21"/>
        <v>2562537.14</v>
      </c>
      <c r="H103" s="24">
        <f t="shared" si="21"/>
        <v>1360474.6400000001</v>
      </c>
      <c r="I103" s="24">
        <f>+I104+I105</f>
        <v>519246.12</v>
      </c>
      <c r="J103" s="24">
        <f>+J104+J105</f>
        <v>830237.16</v>
      </c>
      <c r="K103" s="48">
        <f>SUM(B103:J103)</f>
        <v>14245717.480000002</v>
      </c>
      <c r="L103" s="54"/>
    </row>
    <row r="104" spans="1:12" ht="18.75" customHeight="1">
      <c r="A104" s="16" t="s">
        <v>85</v>
      </c>
      <c r="B104" s="24">
        <f aca="true" t="shared" si="22" ref="B104:J104">+B48+B62+B69+B100</f>
        <v>1393573.1099999996</v>
      </c>
      <c r="C104" s="24">
        <f t="shared" si="22"/>
        <v>2028967.2000000002</v>
      </c>
      <c r="D104" s="24">
        <f t="shared" si="22"/>
        <v>2441045.62</v>
      </c>
      <c r="E104" s="24">
        <f t="shared" si="22"/>
        <v>1172614.99</v>
      </c>
      <c r="F104" s="24">
        <f t="shared" si="22"/>
        <v>1825159.77</v>
      </c>
      <c r="G104" s="24">
        <f t="shared" si="22"/>
        <v>2533474.0900000003</v>
      </c>
      <c r="H104" s="24">
        <f t="shared" si="22"/>
        <v>1341024.1300000001</v>
      </c>
      <c r="I104" s="24">
        <f t="shared" si="22"/>
        <v>519246.12</v>
      </c>
      <c r="J104" s="24">
        <f t="shared" si="22"/>
        <v>816547.0700000001</v>
      </c>
      <c r="K104" s="48">
        <f>SUM(B104:J104)</f>
        <v>14071652.1</v>
      </c>
      <c r="L104" s="54"/>
    </row>
    <row r="105" spans="1:11" ht="18" customHeight="1">
      <c r="A105" s="16" t="s">
        <v>103</v>
      </c>
      <c r="B105" s="24">
        <f aca="true" t="shared" si="23" ref="B105:J105">IF(+B57+B101+B106&lt;0,0,(B57+B101+B106))</f>
        <v>18116.37</v>
      </c>
      <c r="C105" s="24">
        <f t="shared" si="23"/>
        <v>22911.74</v>
      </c>
      <c r="D105" s="24">
        <f t="shared" si="23"/>
        <v>26276.27</v>
      </c>
      <c r="E105" s="24">
        <f t="shared" si="23"/>
        <v>21802.66</v>
      </c>
      <c r="F105" s="24">
        <f t="shared" si="23"/>
        <v>22754.69</v>
      </c>
      <c r="G105" s="24">
        <f t="shared" si="23"/>
        <v>29063.05</v>
      </c>
      <c r="H105" s="24">
        <f t="shared" si="23"/>
        <v>19450.51</v>
      </c>
      <c r="I105" s="19">
        <f t="shared" si="23"/>
        <v>0</v>
      </c>
      <c r="J105" s="24">
        <f t="shared" si="23"/>
        <v>13690.09</v>
      </c>
      <c r="K105" s="48">
        <f>SUM(B105:J105)</f>
        <v>174065.38</v>
      </c>
    </row>
    <row r="106" spans="1:13" ht="18.75" customHeight="1">
      <c r="A106" s="16" t="s">
        <v>87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f>SUM(B106:J106)</f>
        <v>0</v>
      </c>
      <c r="M106" s="57"/>
    </row>
    <row r="107" spans="1:11" ht="18.75" customHeight="1">
      <c r="A107" s="16" t="s">
        <v>104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48"/>
    </row>
    <row r="108" spans="1:11" ht="18.75" customHeight="1">
      <c r="A108" s="2"/>
      <c r="B108" s="20"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/>
    </row>
    <row r="109" spans="1:11" ht="18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ht="18.75" customHeight="1">
      <c r="A110" s="8"/>
      <c r="B110" s="45">
        <v>0</v>
      </c>
      <c r="C110" s="45">
        <v>0</v>
      </c>
      <c r="D110" s="45">
        <v>0</v>
      </c>
      <c r="E110" s="45">
        <v>0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/>
    </row>
    <row r="111" spans="1:12" ht="18.75" customHeight="1">
      <c r="A111" s="25" t="s">
        <v>72</v>
      </c>
      <c r="B111" s="18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41">
        <f>SUM(K112:K129)</f>
        <v>14245717.49</v>
      </c>
      <c r="L111" s="54"/>
    </row>
    <row r="112" spans="1:11" ht="18.75" customHeight="1">
      <c r="A112" s="26" t="s">
        <v>73</v>
      </c>
      <c r="B112" s="27">
        <v>196403.77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>SUM(B112:J112)</f>
        <v>196403.77</v>
      </c>
    </row>
    <row r="113" spans="1:11" ht="18.75" customHeight="1">
      <c r="A113" s="26" t="s">
        <v>74</v>
      </c>
      <c r="B113" s="27">
        <v>1215285.71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aca="true" t="shared" si="24" ref="K113:K129">SUM(B113:J113)</f>
        <v>1215285.71</v>
      </c>
    </row>
    <row r="114" spans="1:11" ht="18.75" customHeight="1">
      <c r="A114" s="26" t="s">
        <v>75</v>
      </c>
      <c r="B114" s="40">
        <v>0</v>
      </c>
      <c r="C114" s="27">
        <f>+C103</f>
        <v>2051878.9400000002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2051878.9400000002</v>
      </c>
    </row>
    <row r="115" spans="1:11" ht="18.75" customHeight="1">
      <c r="A115" s="26" t="s">
        <v>76</v>
      </c>
      <c r="B115" s="40">
        <v>0</v>
      </c>
      <c r="C115" s="40">
        <v>0</v>
      </c>
      <c r="D115" s="27">
        <f>+D103</f>
        <v>2467321.89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2467321.89</v>
      </c>
    </row>
    <row r="116" spans="1:11" ht="18.75" customHeight="1">
      <c r="A116" s="26" t="s">
        <v>92</v>
      </c>
      <c r="B116" s="40">
        <v>0</v>
      </c>
      <c r="C116" s="40">
        <v>0</v>
      </c>
      <c r="D116" s="40">
        <v>0</v>
      </c>
      <c r="E116" s="27">
        <f>+E103</f>
        <v>1194417.65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1194417.65</v>
      </c>
    </row>
    <row r="117" spans="1:11" ht="18.75" customHeight="1">
      <c r="A117" s="70" t="s">
        <v>110</v>
      </c>
      <c r="B117" s="40">
        <v>0</v>
      </c>
      <c r="C117" s="40">
        <v>0</v>
      </c>
      <c r="D117" s="40">
        <v>0</v>
      </c>
      <c r="E117" s="40">
        <v>0</v>
      </c>
      <c r="F117" s="27">
        <v>358410.85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358410.85</v>
      </c>
    </row>
    <row r="118" spans="1:11" ht="18.75" customHeight="1">
      <c r="A118" s="70" t="s">
        <v>111</v>
      </c>
      <c r="B118" s="40">
        <v>0</v>
      </c>
      <c r="C118" s="40">
        <v>0</v>
      </c>
      <c r="D118" s="40">
        <v>0</v>
      </c>
      <c r="E118" s="40">
        <v>0</v>
      </c>
      <c r="F118" s="27">
        <v>677473.58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4"/>
        <v>677473.58</v>
      </c>
    </row>
    <row r="119" spans="1:11" ht="18.75" customHeight="1">
      <c r="A119" s="70" t="s">
        <v>112</v>
      </c>
      <c r="B119" s="40">
        <v>0</v>
      </c>
      <c r="C119" s="40">
        <v>0</v>
      </c>
      <c r="D119" s="40">
        <v>0</v>
      </c>
      <c r="E119" s="40">
        <v>0</v>
      </c>
      <c r="F119" s="27">
        <v>90361.86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4"/>
        <v>90361.86</v>
      </c>
    </row>
    <row r="120" spans="1:11" ht="18.75" customHeight="1">
      <c r="A120" s="70" t="s">
        <v>119</v>
      </c>
      <c r="B120" s="72">
        <v>0</v>
      </c>
      <c r="C120" s="72">
        <v>0</v>
      </c>
      <c r="D120" s="72">
        <v>0</v>
      </c>
      <c r="E120" s="72">
        <v>0</v>
      </c>
      <c r="F120" s="73">
        <v>721668.17</v>
      </c>
      <c r="G120" s="72">
        <v>0</v>
      </c>
      <c r="H120" s="72">
        <v>0</v>
      </c>
      <c r="I120" s="72">
        <v>0</v>
      </c>
      <c r="J120" s="72">
        <v>0</v>
      </c>
      <c r="K120" s="73">
        <f t="shared" si="24"/>
        <v>721668.17</v>
      </c>
    </row>
    <row r="121" spans="1:11" ht="18.75" customHeight="1">
      <c r="A121" s="70" t="s">
        <v>120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754403.16</v>
      </c>
      <c r="H121" s="40">
        <v>0</v>
      </c>
      <c r="I121" s="40">
        <v>0</v>
      </c>
      <c r="J121" s="40">
        <v>0</v>
      </c>
      <c r="K121" s="41">
        <f t="shared" si="24"/>
        <v>754403.16</v>
      </c>
    </row>
    <row r="122" spans="1:11" ht="18.75" customHeight="1">
      <c r="A122" s="70" t="s">
        <v>121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59626.2</v>
      </c>
      <c r="H122" s="40">
        <v>0</v>
      </c>
      <c r="I122" s="40">
        <v>0</v>
      </c>
      <c r="J122" s="40">
        <v>0</v>
      </c>
      <c r="K122" s="41">
        <f t="shared" si="24"/>
        <v>59626.2</v>
      </c>
    </row>
    <row r="123" spans="1:11" ht="18.75" customHeight="1">
      <c r="A123" s="70" t="s">
        <v>122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393105.25</v>
      </c>
      <c r="H123" s="40">
        <v>0</v>
      </c>
      <c r="I123" s="40">
        <v>0</v>
      </c>
      <c r="J123" s="40">
        <v>0</v>
      </c>
      <c r="K123" s="41">
        <f t="shared" si="24"/>
        <v>393105.25</v>
      </c>
    </row>
    <row r="124" spans="1:11" ht="18.75" customHeight="1">
      <c r="A124" s="70" t="s">
        <v>123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369369.81</v>
      </c>
      <c r="H124" s="40">
        <v>0</v>
      </c>
      <c r="I124" s="40">
        <v>0</v>
      </c>
      <c r="J124" s="40">
        <v>0</v>
      </c>
      <c r="K124" s="41">
        <f t="shared" si="24"/>
        <v>369369.81</v>
      </c>
    </row>
    <row r="125" spans="1:11" ht="18.75" customHeight="1">
      <c r="A125" s="70" t="s">
        <v>124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986032.73</v>
      </c>
      <c r="H125" s="40">
        <v>0</v>
      </c>
      <c r="I125" s="40">
        <v>0</v>
      </c>
      <c r="J125" s="40">
        <v>0</v>
      </c>
      <c r="K125" s="41">
        <f t="shared" si="24"/>
        <v>986032.73</v>
      </c>
    </row>
    <row r="126" spans="1:11" ht="18.75" customHeight="1">
      <c r="A126" s="70" t="s">
        <v>125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27">
        <v>508801.95</v>
      </c>
      <c r="I126" s="40">
        <v>0</v>
      </c>
      <c r="J126" s="40">
        <v>0</v>
      </c>
      <c r="K126" s="41">
        <f t="shared" si="24"/>
        <v>508801.95</v>
      </c>
    </row>
    <row r="127" spans="1:11" ht="18.75" customHeight="1">
      <c r="A127" s="70" t="s">
        <v>126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851672.69</v>
      </c>
      <c r="I127" s="40">
        <v>0</v>
      </c>
      <c r="J127" s="40">
        <v>0</v>
      </c>
      <c r="K127" s="41">
        <f t="shared" si="24"/>
        <v>851672.69</v>
      </c>
    </row>
    <row r="128" spans="1:11" ht="18.75" customHeight="1">
      <c r="A128" s="70" t="s">
        <v>127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27">
        <v>519246.12</v>
      </c>
      <c r="J128" s="40">
        <v>0</v>
      </c>
      <c r="K128" s="41">
        <f t="shared" si="24"/>
        <v>519246.12</v>
      </c>
    </row>
    <row r="129" spans="1:11" ht="18.75" customHeight="1">
      <c r="A129" s="71" t="s">
        <v>128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3">
        <v>830237.16</v>
      </c>
      <c r="K129" s="44">
        <f t="shared" si="24"/>
        <v>830237.16</v>
      </c>
    </row>
    <row r="130" spans="1:11" ht="18.75" customHeight="1">
      <c r="A130" s="39"/>
      <c r="B130" s="50">
        <v>0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f>J103-J129</f>
        <v>0</v>
      </c>
      <c r="K130" s="51"/>
    </row>
    <row r="131" ht="18.75" customHeight="1">
      <c r="A131" s="59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2016-03-03T12:49:11Z</dcterms:modified>
  <cp:category/>
  <cp:version/>
  <cp:contentType/>
  <cp:contentStatus/>
</cp:coreProperties>
</file>