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<sst xmlns="http://schemas.openxmlformats.org/spreadsheetml/2006/main" count="135" uniqueCount="135">
  <si>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</si>
  <si>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</si>
  <si>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</si>
  <si>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</si>
  <si>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</si>
  <si>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</si>
  <si>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</si>
  <si>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</si>
  <si>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</si>
  <si>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</si>
  <si>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</si>
  <si>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</si>
  <si>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</si>
  <si>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</si>
  <si>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</si>
  <si>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</si>
  <si>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</si>
  <si>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</si>
  <si>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</si>
  <si>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</si>
  <si>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</si>
  <si>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</si>
  <si>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</si>
  <si>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</si>
  <si>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</si>
  <si>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</si>
  <si>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</si>
  <si>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</si>
  <si>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</si>
  <si>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</si>
  <si>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</si>
  <si>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</si>
  <si>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</si>
  <si>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</si>
  <si>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</si>
  <si>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</si>
  <si>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</si>
  <si>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</si>
  <si>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</si>
  <si>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</si>
  <si>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</si>
  <si>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</si>
  <si>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</si>
  <si>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</si>
  <si>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</si>
  <si>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</si>
  <si>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</si>
  <si>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</si>
  <si>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</si>
  <si>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</si>
  <si>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</si>
  <si>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</si>
  <si>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</si>
  <si>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</si>
  <si>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</si>
  <si>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</si>
  <si>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</si>
  <si>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</si>
  <si>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</si>
  <si>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</si>
  <si>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</si>
  <si>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</si>
  <si>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</si>
  <si>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</si>
  <si>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</si>
  <si>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</si>
  <si>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</si>
  <si>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</si>
  <si>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</si>
  <si>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</si>
  <si>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</si>
  <si>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</si>
  <si>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</si>
  <si>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</si>
  <si>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</si>
  <si>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</si>
  <si>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</si>
  <si>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</si>
  <si>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</si>
  <si>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</si>
  <si>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</si>
  <si>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</si>
  <si>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</si>
  <si>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</si>
  <si>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</si>
  <si>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</si>
  <si>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</si>
  <si>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</si>
  <si>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</si>
  <si>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</si>
  <si>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</si>
  <si>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</si>
  <si>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</si>
  <si>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</si>
  <si>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</si>
  <si>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</si>
  <si>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</si>
  <si>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</si>
  <si>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</si>
  <si>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</si>
  <si>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</si>
  <si>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</si>
  <si>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</si>
  <si>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</si>
  <si>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</si>
  <si>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</si>
  <si>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</si>
  <si>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</si>
  <si>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</si>
  <si>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</si>
  <si>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</si>
  <si>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</si>
  <si>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</si>
  <si>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</si>
  <si>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</si>
  <si>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</si>
  <si>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</si>
  <si>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</si>
  <si>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</si>
  <si>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</si>
  <si>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</si>
  <si>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</si>
  <si>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</si>
  <si>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</si>
  <si>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</si>
  <si>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</si>
  <si>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</si>
  <si>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</si>
  <si>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</si>
  <si>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26/02/16 - VENCIMENTO 04/03/16</t>
  </si>
  <si>
    <t>6.2.28. Ajuste Financeiro</t>
  </si>
  <si>
    <t>6.2.29. Ajuste Financeiro Retroativo</t>
  </si>
  <si>
    <t>6.3. Revisão de Remuneração pelo Transporte Coletivo ¹</t>
  </si>
  <si>
    <t>Notas:</t>
  </si>
  <si>
    <t xml:space="preserve">       ¹  Ajuste dos valores da energia para tração de novembro/15.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</si>
</sst>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&quot;R$&quot;* #,##0.00_);_(&quot;R$&quot;* \(#,##0.00\);_(&quot;R$&quot;* &quot;-&quot;??_);_(@_)"/>
    <numFmt numFmtId="187" formatCode="#,##0.00_ ;[Red]\-#,##0.00\ 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611969</v>
      </c>
      <c r="C7" s="9">
        <f t="shared" si="0"/>
        <v>776893</v>
      </c>
      <c r="D7" s="9">
        <f t="shared" si="0"/>
        <v>812325</v>
      </c>
      <c r="E7" s="9">
        <f t="shared" si="0"/>
        <v>542575</v>
      </c>
      <c r="F7" s="9">
        <f t="shared" si="0"/>
        <v>730695</v>
      </c>
      <c r="G7" s="9">
        <f t="shared" si="0"/>
        <v>1235111</v>
      </c>
      <c r="H7" s="9">
        <f t="shared" si="0"/>
        <v>570262</v>
      </c>
      <c r="I7" s="9">
        <f t="shared" si="0"/>
        <v>124838</v>
      </c>
      <c r="J7" s="9">
        <f t="shared" si="0"/>
        <v>319436</v>
      </c>
      <c r="K7" s="9">
        <f t="shared" si="0"/>
        <v>5724104</v>
      </c>
      <c r="L7" s="52"/>
    </row>
    <row r="8" spans="1:11" ht="17.25" customHeight="1">
      <c r="A8" s="10" t="s">
        <v>101</v>
      </c>
      <c r="B8" s="11">
        <f>B9+B12+B16</f>
        <v>366413</v>
      </c>
      <c r="C8" s="11">
        <f aca="true" t="shared" si="1" ref="C8:J8">C9+C12+C16</f>
        <v>477078</v>
      </c>
      <c r="D8" s="11">
        <f t="shared" si="1"/>
        <v>469277</v>
      </c>
      <c r="E8" s="11">
        <f t="shared" si="1"/>
        <v>327994</v>
      </c>
      <c r="F8" s="11">
        <f t="shared" si="1"/>
        <v>422010</v>
      </c>
      <c r="G8" s="11">
        <f t="shared" si="1"/>
        <v>699969</v>
      </c>
      <c r="H8" s="11">
        <f t="shared" si="1"/>
        <v>360259</v>
      </c>
      <c r="I8" s="11">
        <f t="shared" si="1"/>
        <v>68823</v>
      </c>
      <c r="J8" s="11">
        <f t="shared" si="1"/>
        <v>186223</v>
      </c>
      <c r="K8" s="11">
        <f>SUM(B8:J8)</f>
        <v>3378046</v>
      </c>
    </row>
    <row r="9" spans="1:11" ht="17.25" customHeight="1">
      <c r="A9" s="15" t="s">
        <v>17</v>
      </c>
      <c r="B9" s="13">
        <f>+B10+B11</f>
        <v>47133</v>
      </c>
      <c r="C9" s="13">
        <f aca="true" t="shared" si="2" ref="C9:J9">+C10+C11</f>
        <v>63724</v>
      </c>
      <c r="D9" s="13">
        <f t="shared" si="2"/>
        <v>54654</v>
      </c>
      <c r="E9" s="13">
        <f t="shared" si="2"/>
        <v>42483</v>
      </c>
      <c r="F9" s="13">
        <f t="shared" si="2"/>
        <v>49261</v>
      </c>
      <c r="G9" s="13">
        <f t="shared" si="2"/>
        <v>64742</v>
      </c>
      <c r="H9" s="13">
        <f t="shared" si="2"/>
        <v>58804</v>
      </c>
      <c r="I9" s="13">
        <f t="shared" si="2"/>
        <v>10263</v>
      </c>
      <c r="J9" s="13">
        <f t="shared" si="2"/>
        <v>19901</v>
      </c>
      <c r="K9" s="11">
        <f>SUM(B9:J9)</f>
        <v>410965</v>
      </c>
    </row>
    <row r="10" spans="1:11" ht="17.25" customHeight="1">
      <c r="A10" s="29" t="s">
        <v>18</v>
      </c>
      <c r="B10" s="13">
        <v>47133</v>
      </c>
      <c r="C10" s="13">
        <v>63724</v>
      </c>
      <c r="D10" s="13">
        <v>54654</v>
      </c>
      <c r="E10" s="13">
        <v>42483</v>
      </c>
      <c r="F10" s="13">
        <v>49261</v>
      </c>
      <c r="G10" s="13">
        <v>64742</v>
      </c>
      <c r="H10" s="13">
        <v>58804</v>
      </c>
      <c r="I10" s="13">
        <v>10263</v>
      </c>
      <c r="J10" s="13">
        <v>19901</v>
      </c>
      <c r="K10" s="11">
        <f>SUM(B10:J10)</f>
        <v>410965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250554</v>
      </c>
      <c r="C12" s="17">
        <f t="shared" si="3"/>
        <v>327239</v>
      </c>
      <c r="D12" s="17">
        <f t="shared" si="3"/>
        <v>328479</v>
      </c>
      <c r="E12" s="17">
        <f t="shared" si="3"/>
        <v>230003</v>
      </c>
      <c r="F12" s="17">
        <f t="shared" si="3"/>
        <v>298224</v>
      </c>
      <c r="G12" s="17">
        <f t="shared" si="3"/>
        <v>514430</v>
      </c>
      <c r="H12" s="17">
        <f t="shared" si="3"/>
        <v>246548</v>
      </c>
      <c r="I12" s="17">
        <f t="shared" si="3"/>
        <v>45219</v>
      </c>
      <c r="J12" s="17">
        <f t="shared" si="3"/>
        <v>129527</v>
      </c>
      <c r="K12" s="11">
        <f aca="true" t="shared" si="4" ref="K12:K27">SUM(B12:J12)</f>
        <v>2370223</v>
      </c>
    </row>
    <row r="13" spans="1:13" ht="17.25" customHeight="1">
      <c r="A13" s="14" t="s">
        <v>20</v>
      </c>
      <c r="B13" s="13">
        <v>128974</v>
      </c>
      <c r="C13" s="13">
        <v>179901</v>
      </c>
      <c r="D13" s="13">
        <v>184813</v>
      </c>
      <c r="E13" s="13">
        <v>125353</v>
      </c>
      <c r="F13" s="13">
        <v>163891</v>
      </c>
      <c r="G13" s="13">
        <v>265147</v>
      </c>
      <c r="H13" s="13">
        <v>123335</v>
      </c>
      <c r="I13" s="13">
        <v>26766</v>
      </c>
      <c r="J13" s="13">
        <v>73629</v>
      </c>
      <c r="K13" s="11">
        <f t="shared" si="4"/>
        <v>1271809</v>
      </c>
      <c r="L13" s="52"/>
      <c r="M13" s="53"/>
    </row>
    <row r="14" spans="1:12" ht="17.25" customHeight="1">
      <c r="A14" s="14" t="s">
        <v>21</v>
      </c>
      <c r="B14" s="13">
        <v>113300</v>
      </c>
      <c r="C14" s="13">
        <v>135577</v>
      </c>
      <c r="D14" s="13">
        <v>133983</v>
      </c>
      <c r="E14" s="13">
        <v>97101</v>
      </c>
      <c r="F14" s="13">
        <v>126745</v>
      </c>
      <c r="G14" s="13">
        <v>237514</v>
      </c>
      <c r="H14" s="13">
        <v>111053</v>
      </c>
      <c r="I14" s="13">
        <v>16320</v>
      </c>
      <c r="J14" s="13">
        <v>52885</v>
      </c>
      <c r="K14" s="11">
        <f t="shared" si="4"/>
        <v>1024478</v>
      </c>
      <c r="L14" s="52"/>
    </row>
    <row r="15" spans="1:11" ht="17.25" customHeight="1">
      <c r="A15" s="14" t="s">
        <v>22</v>
      </c>
      <c r="B15" s="13">
        <v>8280</v>
      </c>
      <c r="C15" s="13">
        <v>11761</v>
      </c>
      <c r="D15" s="13">
        <v>9683</v>
      </c>
      <c r="E15" s="13">
        <v>7549</v>
      </c>
      <c r="F15" s="13">
        <v>7588</v>
      </c>
      <c r="G15" s="13">
        <v>11769</v>
      </c>
      <c r="H15" s="13">
        <v>12160</v>
      </c>
      <c r="I15" s="13">
        <v>2133</v>
      </c>
      <c r="J15" s="13">
        <v>3013</v>
      </c>
      <c r="K15" s="11">
        <f t="shared" si="4"/>
        <v>73936</v>
      </c>
    </row>
    <row r="16" spans="1:11" ht="17.25" customHeight="1">
      <c r="A16" s="15" t="s">
        <v>97</v>
      </c>
      <c r="B16" s="13">
        <f>B17+B18+B19</f>
        <v>68726</v>
      </c>
      <c r="C16" s="13">
        <f aca="true" t="shared" si="5" ref="C16:J16">C17+C18+C19</f>
        <v>86115</v>
      </c>
      <c r="D16" s="13">
        <f t="shared" si="5"/>
        <v>86144</v>
      </c>
      <c r="E16" s="13">
        <f t="shared" si="5"/>
        <v>55508</v>
      </c>
      <c r="F16" s="13">
        <f t="shared" si="5"/>
        <v>74525</v>
      </c>
      <c r="G16" s="13">
        <f t="shared" si="5"/>
        <v>120797</v>
      </c>
      <c r="H16" s="13">
        <f t="shared" si="5"/>
        <v>54907</v>
      </c>
      <c r="I16" s="13">
        <f t="shared" si="5"/>
        <v>13341</v>
      </c>
      <c r="J16" s="13">
        <f t="shared" si="5"/>
        <v>36795</v>
      </c>
      <c r="K16" s="11">
        <f t="shared" si="4"/>
        <v>596858</v>
      </c>
    </row>
    <row r="17" spans="1:11" ht="17.25" customHeight="1">
      <c r="A17" s="14" t="s">
        <v>98</v>
      </c>
      <c r="B17" s="13">
        <v>16435</v>
      </c>
      <c r="C17" s="13">
        <v>21945</v>
      </c>
      <c r="D17" s="13">
        <v>20981</v>
      </c>
      <c r="E17" s="13">
        <v>14672</v>
      </c>
      <c r="F17" s="13">
        <v>21023</v>
      </c>
      <c r="G17" s="13">
        <v>36219</v>
      </c>
      <c r="H17" s="13">
        <v>16071</v>
      </c>
      <c r="I17" s="13">
        <v>3677</v>
      </c>
      <c r="J17" s="13">
        <v>7925</v>
      </c>
      <c r="K17" s="11">
        <f t="shared" si="4"/>
        <v>158948</v>
      </c>
    </row>
    <row r="18" spans="1:11" ht="17.25" customHeight="1">
      <c r="A18" s="14" t="s">
        <v>99</v>
      </c>
      <c r="B18" s="13">
        <v>5412</v>
      </c>
      <c r="C18" s="13">
        <v>5208</v>
      </c>
      <c r="D18" s="13">
        <v>7246</v>
      </c>
      <c r="E18" s="13">
        <v>4591</v>
      </c>
      <c r="F18" s="13">
        <v>8041</v>
      </c>
      <c r="G18" s="13">
        <v>14406</v>
      </c>
      <c r="H18" s="13">
        <v>3855</v>
      </c>
      <c r="I18" s="13">
        <v>901</v>
      </c>
      <c r="J18" s="13">
        <v>3247</v>
      </c>
      <c r="K18" s="11">
        <f t="shared" si="4"/>
        <v>52907</v>
      </c>
    </row>
    <row r="19" spans="1:11" ht="17.25" customHeight="1">
      <c r="A19" s="14" t="s">
        <v>100</v>
      </c>
      <c r="B19" s="13">
        <v>46879</v>
      </c>
      <c r="C19" s="13">
        <v>58962</v>
      </c>
      <c r="D19" s="13">
        <v>57917</v>
      </c>
      <c r="E19" s="13">
        <v>36245</v>
      </c>
      <c r="F19" s="13">
        <v>45461</v>
      </c>
      <c r="G19" s="13">
        <v>70172</v>
      </c>
      <c r="H19" s="13">
        <v>34981</v>
      </c>
      <c r="I19" s="13">
        <v>8763</v>
      </c>
      <c r="J19" s="13">
        <v>25623</v>
      </c>
      <c r="K19" s="11">
        <f t="shared" si="4"/>
        <v>385003</v>
      </c>
    </row>
    <row r="20" spans="1:11" ht="17.25" customHeight="1">
      <c r="A20" s="16" t="s">
        <v>23</v>
      </c>
      <c r="B20" s="11">
        <f>+B21+B22+B23</f>
        <v>181636</v>
      </c>
      <c r="C20" s="11">
        <f aca="true" t="shared" si="6" ref="C20:J20">+C21+C22+C23</f>
        <v>203051</v>
      </c>
      <c r="D20" s="11">
        <f t="shared" si="6"/>
        <v>231934</v>
      </c>
      <c r="E20" s="11">
        <f t="shared" si="6"/>
        <v>147628</v>
      </c>
      <c r="F20" s="11">
        <f t="shared" si="6"/>
        <v>229924</v>
      </c>
      <c r="G20" s="11">
        <f t="shared" si="6"/>
        <v>431559</v>
      </c>
      <c r="H20" s="11">
        <f t="shared" si="6"/>
        <v>152059</v>
      </c>
      <c r="I20" s="11">
        <f t="shared" si="6"/>
        <v>36337</v>
      </c>
      <c r="J20" s="11">
        <f t="shared" si="6"/>
        <v>85865</v>
      </c>
      <c r="K20" s="11">
        <f t="shared" si="4"/>
        <v>1699993</v>
      </c>
    </row>
    <row r="21" spans="1:12" ht="17.25" customHeight="1">
      <c r="A21" s="12" t="s">
        <v>24</v>
      </c>
      <c r="B21" s="13">
        <v>105098</v>
      </c>
      <c r="C21" s="13">
        <v>128369</v>
      </c>
      <c r="D21" s="13">
        <v>147688</v>
      </c>
      <c r="E21" s="13">
        <v>91333</v>
      </c>
      <c r="F21" s="13">
        <v>142460</v>
      </c>
      <c r="G21" s="13">
        <v>245910</v>
      </c>
      <c r="H21" s="13">
        <v>91422</v>
      </c>
      <c r="I21" s="13">
        <v>23914</v>
      </c>
      <c r="J21" s="13">
        <v>54354</v>
      </c>
      <c r="K21" s="11">
        <f t="shared" si="4"/>
        <v>1030548</v>
      </c>
      <c r="L21" s="52"/>
    </row>
    <row r="22" spans="1:12" ht="17.25" customHeight="1">
      <c r="A22" s="12" t="s">
        <v>25</v>
      </c>
      <c r="B22" s="13">
        <v>72729</v>
      </c>
      <c r="C22" s="13">
        <v>70152</v>
      </c>
      <c r="D22" s="13">
        <v>80028</v>
      </c>
      <c r="E22" s="13">
        <v>53444</v>
      </c>
      <c r="F22" s="13">
        <v>83941</v>
      </c>
      <c r="G22" s="13">
        <v>179496</v>
      </c>
      <c r="H22" s="13">
        <v>56319</v>
      </c>
      <c r="I22" s="13">
        <v>11513</v>
      </c>
      <c r="J22" s="13">
        <v>30166</v>
      </c>
      <c r="K22" s="11">
        <f t="shared" si="4"/>
        <v>637788</v>
      </c>
      <c r="L22" s="52"/>
    </row>
    <row r="23" spans="1:11" ht="17.25" customHeight="1">
      <c r="A23" s="12" t="s">
        <v>26</v>
      </c>
      <c r="B23" s="13">
        <v>3809</v>
      </c>
      <c r="C23" s="13">
        <v>4530</v>
      </c>
      <c r="D23" s="13">
        <v>4218</v>
      </c>
      <c r="E23" s="13">
        <v>2851</v>
      </c>
      <c r="F23" s="13">
        <v>3523</v>
      </c>
      <c r="G23" s="13">
        <v>6153</v>
      </c>
      <c r="H23" s="13">
        <v>4318</v>
      </c>
      <c r="I23" s="13">
        <v>910</v>
      </c>
      <c r="J23" s="13">
        <v>1345</v>
      </c>
      <c r="K23" s="11">
        <f t="shared" si="4"/>
        <v>31657</v>
      </c>
    </row>
    <row r="24" spans="1:11" ht="17.25" customHeight="1">
      <c r="A24" s="16" t="s">
        <v>27</v>
      </c>
      <c r="B24" s="13">
        <v>63920</v>
      </c>
      <c r="C24" s="13">
        <v>96764</v>
      </c>
      <c r="D24" s="13">
        <v>111114</v>
      </c>
      <c r="E24" s="13">
        <v>66953</v>
      </c>
      <c r="F24" s="13">
        <v>78761</v>
      </c>
      <c r="G24" s="13">
        <v>103583</v>
      </c>
      <c r="H24" s="13">
        <v>50386</v>
      </c>
      <c r="I24" s="13">
        <v>19678</v>
      </c>
      <c r="J24" s="13">
        <v>47348</v>
      </c>
      <c r="K24" s="11">
        <f t="shared" si="4"/>
        <v>638507</v>
      </c>
    </row>
    <row r="25" spans="1:12" ht="17.25" customHeight="1">
      <c r="A25" s="12" t="s">
        <v>28</v>
      </c>
      <c r="B25" s="13">
        <v>40909</v>
      </c>
      <c r="C25" s="13">
        <v>61929</v>
      </c>
      <c r="D25" s="13">
        <v>71113</v>
      </c>
      <c r="E25" s="13">
        <v>42850</v>
      </c>
      <c r="F25" s="13">
        <v>50407</v>
      </c>
      <c r="G25" s="13">
        <v>66293</v>
      </c>
      <c r="H25" s="13">
        <v>32247</v>
      </c>
      <c r="I25" s="13">
        <v>12594</v>
      </c>
      <c r="J25" s="13">
        <v>30303</v>
      </c>
      <c r="K25" s="11">
        <f t="shared" si="4"/>
        <v>408645</v>
      </c>
      <c r="L25" s="52"/>
    </row>
    <row r="26" spans="1:12" ht="17.25" customHeight="1">
      <c r="A26" s="12" t="s">
        <v>29</v>
      </c>
      <c r="B26" s="13">
        <v>23011</v>
      </c>
      <c r="C26" s="13">
        <v>34835</v>
      </c>
      <c r="D26" s="13">
        <v>40001</v>
      </c>
      <c r="E26" s="13">
        <v>24103</v>
      </c>
      <c r="F26" s="13">
        <v>28354</v>
      </c>
      <c r="G26" s="13">
        <v>37290</v>
      </c>
      <c r="H26" s="13">
        <v>18139</v>
      </c>
      <c r="I26" s="13">
        <v>7084</v>
      </c>
      <c r="J26" s="13">
        <v>17045</v>
      </c>
      <c r="K26" s="11">
        <f t="shared" si="4"/>
        <v>229862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7558</v>
      </c>
      <c r="I27" s="11">
        <v>0</v>
      </c>
      <c r="J27" s="11">
        <v>0</v>
      </c>
      <c r="K27" s="11">
        <f t="shared" si="4"/>
        <v>7558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11348.49</v>
      </c>
      <c r="I35" s="19">
        <v>0</v>
      </c>
      <c r="J35" s="19">
        <v>0</v>
      </c>
      <c r="K35" s="23">
        <f>SUM(B35:J35)</f>
        <v>11348.49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1597110.27</v>
      </c>
      <c r="C47" s="22">
        <f aca="true" t="shared" si="11" ref="C47:H47">+C48+C57</f>
        <v>2309583.0200000005</v>
      </c>
      <c r="D47" s="22">
        <f t="shared" si="11"/>
        <v>2718127.2399999998</v>
      </c>
      <c r="E47" s="22">
        <f t="shared" si="11"/>
        <v>1550545.5099999998</v>
      </c>
      <c r="F47" s="22">
        <f t="shared" si="11"/>
        <v>2021956.72</v>
      </c>
      <c r="G47" s="22">
        <f t="shared" si="11"/>
        <v>2936039.7199999997</v>
      </c>
      <c r="H47" s="22">
        <f t="shared" si="11"/>
        <v>1569545.29</v>
      </c>
      <c r="I47" s="22">
        <f>+I48+I57</f>
        <v>597654.0399999999</v>
      </c>
      <c r="J47" s="22">
        <f>+J48+J57</f>
        <v>921827.63</v>
      </c>
      <c r="K47" s="22">
        <f>SUM(B47:J47)</f>
        <v>16222389.44</v>
      </c>
    </row>
    <row r="48" spans="1:11" ht="17.25" customHeight="1">
      <c r="A48" s="16" t="s">
        <v>115</v>
      </c>
      <c r="B48" s="23">
        <f>SUM(B49:B56)</f>
        <v>1578993.9</v>
      </c>
      <c r="C48" s="23">
        <f aca="true" t="shared" si="12" ref="C48:J48">SUM(C49:C56)</f>
        <v>2286671.2800000003</v>
      </c>
      <c r="D48" s="23">
        <f t="shared" si="12"/>
        <v>2691850.9699999997</v>
      </c>
      <c r="E48" s="23">
        <f t="shared" si="12"/>
        <v>1528742.8499999999</v>
      </c>
      <c r="F48" s="23">
        <f t="shared" si="12"/>
        <v>1999202.03</v>
      </c>
      <c r="G48" s="23">
        <f t="shared" si="12"/>
        <v>2906976.67</v>
      </c>
      <c r="H48" s="23">
        <f t="shared" si="12"/>
        <v>1550094.78</v>
      </c>
      <c r="I48" s="23">
        <f t="shared" si="12"/>
        <v>597654.0399999999</v>
      </c>
      <c r="J48" s="23">
        <f t="shared" si="12"/>
        <v>908137.54</v>
      </c>
      <c r="K48" s="23">
        <f aca="true" t="shared" si="13" ref="K48:K57">SUM(B48:J48)</f>
        <v>16048324.059999999</v>
      </c>
    </row>
    <row r="49" spans="1:11" ht="17.25" customHeight="1">
      <c r="A49" s="34" t="s">
        <v>46</v>
      </c>
      <c r="B49" s="23">
        <f aca="true" t="shared" si="14" ref="B49:H49">ROUND(B30*B7,2)</f>
        <v>1577839.67</v>
      </c>
      <c r="C49" s="23">
        <f t="shared" si="14"/>
        <v>2279637.13</v>
      </c>
      <c r="D49" s="23">
        <f t="shared" si="14"/>
        <v>2689526.84</v>
      </c>
      <c r="E49" s="23">
        <f t="shared" si="14"/>
        <v>1527782.69</v>
      </c>
      <c r="F49" s="23">
        <f t="shared" si="14"/>
        <v>1997354.78</v>
      </c>
      <c r="G49" s="23">
        <f t="shared" si="14"/>
        <v>2904363.52</v>
      </c>
      <c r="H49" s="23">
        <f t="shared" si="14"/>
        <v>1537654.46</v>
      </c>
      <c r="I49" s="23">
        <f>ROUND(I30*I7,2)</f>
        <v>596588.32</v>
      </c>
      <c r="J49" s="23">
        <f>ROUND(J30*J7,2)</f>
        <v>905920.5</v>
      </c>
      <c r="K49" s="23">
        <f t="shared" si="13"/>
        <v>16016667.91</v>
      </c>
    </row>
    <row r="50" spans="1:11" ht="17.25" customHeight="1">
      <c r="A50" s="34" t="s">
        <v>47</v>
      </c>
      <c r="B50" s="19">
        <v>0</v>
      </c>
      <c r="C50" s="23">
        <f>ROUND(C31*C7,2)</f>
        <v>5067.21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5067.21</v>
      </c>
    </row>
    <row r="51" spans="1:11" ht="17.25" customHeight="1">
      <c r="A51" s="68" t="s">
        <v>108</v>
      </c>
      <c r="B51" s="69">
        <f aca="true" t="shared" si="15" ref="B51:H51">ROUND(B32*B7,2)</f>
        <v>-2937.45</v>
      </c>
      <c r="C51" s="69">
        <f t="shared" si="15"/>
        <v>-3806.78</v>
      </c>
      <c r="D51" s="69">
        <f t="shared" si="15"/>
        <v>-4061.63</v>
      </c>
      <c r="E51" s="69">
        <f t="shared" si="15"/>
        <v>-2485.24</v>
      </c>
      <c r="F51" s="69">
        <f t="shared" si="15"/>
        <v>-3434.27</v>
      </c>
      <c r="G51" s="69">
        <f t="shared" si="15"/>
        <v>-4816.93</v>
      </c>
      <c r="H51" s="69">
        <f t="shared" si="15"/>
        <v>-2623.21</v>
      </c>
      <c r="I51" s="19">
        <v>0</v>
      </c>
      <c r="J51" s="19">
        <v>0</v>
      </c>
      <c r="K51" s="69">
        <f>SUM(B51:J51)</f>
        <v>-24165.51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11348.49</v>
      </c>
      <c r="I53" s="31">
        <f>+I35</f>
        <v>0</v>
      </c>
      <c r="J53" s="31">
        <f>+J35</f>
        <v>0</v>
      </c>
      <c r="K53" s="23">
        <f t="shared" si="13"/>
        <v>11348.49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-221233.94999999998</v>
      </c>
      <c r="C61" s="35">
        <f t="shared" si="16"/>
        <v>-319912.9</v>
      </c>
      <c r="D61" s="35">
        <f t="shared" si="16"/>
        <v>-401240.30000000005</v>
      </c>
      <c r="E61" s="35">
        <f t="shared" si="16"/>
        <v>-412415.88999999996</v>
      </c>
      <c r="F61" s="35">
        <f t="shared" si="16"/>
        <v>-249295.38</v>
      </c>
      <c r="G61" s="35">
        <f t="shared" si="16"/>
        <v>-470646.42</v>
      </c>
      <c r="H61" s="35">
        <f t="shared" si="16"/>
        <v>-302161.18</v>
      </c>
      <c r="I61" s="35">
        <f t="shared" si="16"/>
        <v>-393204.47</v>
      </c>
      <c r="J61" s="35">
        <f t="shared" si="16"/>
        <v>-106844.70000000001</v>
      </c>
      <c r="K61" s="35">
        <f>SUM(B61:J61)</f>
        <v>-2876955.1900000004</v>
      </c>
    </row>
    <row r="62" spans="1:11" ht="18.75" customHeight="1">
      <c r="A62" s="16" t="s">
        <v>77</v>
      </c>
      <c r="B62" s="35">
        <f aca="true" t="shared" si="17" ref="B62:J62">B63+B64+B65+B66+B67+B68</f>
        <v>-276663.54</v>
      </c>
      <c r="C62" s="35">
        <f t="shared" si="17"/>
        <v>-257507.40000000002</v>
      </c>
      <c r="D62" s="35">
        <f t="shared" si="17"/>
        <v>-254658.05000000005</v>
      </c>
      <c r="E62" s="35">
        <f t="shared" si="17"/>
        <v>-353444.06999999995</v>
      </c>
      <c r="F62" s="35">
        <f t="shared" si="17"/>
        <v>-301060.68</v>
      </c>
      <c r="G62" s="35">
        <f t="shared" si="17"/>
        <v>-348847.19</v>
      </c>
      <c r="H62" s="35">
        <f t="shared" si="17"/>
        <v>-223617.80000000002</v>
      </c>
      <c r="I62" s="35">
        <f t="shared" si="17"/>
        <v>-38999.4</v>
      </c>
      <c r="J62" s="35">
        <f t="shared" si="17"/>
        <v>-75623.8</v>
      </c>
      <c r="K62" s="35">
        <f aca="true" t="shared" si="18" ref="K62:K100">SUM(B62:J62)</f>
        <v>-2130421.9299999997</v>
      </c>
    </row>
    <row r="63" spans="1:11" ht="18.75" customHeight="1">
      <c r="A63" s="12" t="s">
        <v>78</v>
      </c>
      <c r="B63" s="35">
        <f>-ROUND(B9*$D$3,2)</f>
        <v>-179105.4</v>
      </c>
      <c r="C63" s="35">
        <f aca="true" t="shared" si="19" ref="C63:J63">-ROUND(C9*$D$3,2)</f>
        <v>-242151.2</v>
      </c>
      <c r="D63" s="35">
        <f t="shared" si="19"/>
        <v>-207685.2</v>
      </c>
      <c r="E63" s="35">
        <f t="shared" si="19"/>
        <v>-161435.4</v>
      </c>
      <c r="F63" s="35">
        <f t="shared" si="19"/>
        <v>-187191.8</v>
      </c>
      <c r="G63" s="35">
        <f t="shared" si="19"/>
        <v>-246019.6</v>
      </c>
      <c r="H63" s="35">
        <f t="shared" si="19"/>
        <v>-223455.2</v>
      </c>
      <c r="I63" s="35">
        <f t="shared" si="19"/>
        <v>-38999.4</v>
      </c>
      <c r="J63" s="35">
        <f t="shared" si="19"/>
        <v>-75623.8</v>
      </c>
      <c r="K63" s="35">
        <f t="shared" si="18"/>
        <v>-1561667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-1132.4</v>
      </c>
      <c r="C65" s="35">
        <v>-304</v>
      </c>
      <c r="D65" s="35">
        <v>-680.2</v>
      </c>
      <c r="E65" s="35">
        <v>-1197</v>
      </c>
      <c r="F65" s="35">
        <v>-501.6</v>
      </c>
      <c r="G65" s="35">
        <v>-345.8</v>
      </c>
      <c r="H65" s="19">
        <v>0</v>
      </c>
      <c r="I65" s="19">
        <v>0</v>
      </c>
      <c r="J65" s="19">
        <v>0</v>
      </c>
      <c r="K65" s="35">
        <f t="shared" si="18"/>
        <v>-4161</v>
      </c>
    </row>
    <row r="66" spans="1:11" ht="18.75" customHeight="1">
      <c r="A66" s="12" t="s">
        <v>109</v>
      </c>
      <c r="B66" s="35">
        <v>-6190.2</v>
      </c>
      <c r="C66" s="35">
        <v>-3218.6</v>
      </c>
      <c r="D66" s="35">
        <v>-1250.2</v>
      </c>
      <c r="E66" s="35">
        <v>-4780.4</v>
      </c>
      <c r="F66" s="35">
        <v>-718.2</v>
      </c>
      <c r="G66" s="35">
        <v>-2766.4</v>
      </c>
      <c r="H66" s="35">
        <v>-26.6</v>
      </c>
      <c r="I66" s="19">
        <v>0</v>
      </c>
      <c r="J66" s="19">
        <v>0</v>
      </c>
      <c r="K66" s="35">
        <f t="shared" si="18"/>
        <v>-18950.6</v>
      </c>
    </row>
    <row r="67" spans="1:11" ht="18.75" customHeight="1">
      <c r="A67" s="12" t="s">
        <v>55</v>
      </c>
      <c r="B67" s="47">
        <v>-90145.54</v>
      </c>
      <c r="C67" s="47">
        <v>-11833.6</v>
      </c>
      <c r="D67" s="47">
        <v>-45042.45</v>
      </c>
      <c r="E67" s="47">
        <v>-186031.27</v>
      </c>
      <c r="F67" s="47">
        <v>-112649.08</v>
      </c>
      <c r="G67" s="47">
        <v>-99715.39</v>
      </c>
      <c r="H67" s="35">
        <v>-136</v>
      </c>
      <c r="I67" s="19">
        <v>0</v>
      </c>
      <c r="J67" s="19">
        <v>0</v>
      </c>
      <c r="K67" s="35">
        <f t="shared" si="18"/>
        <v>-545553.33</v>
      </c>
    </row>
    <row r="68" spans="1:11" ht="18.75" customHeight="1">
      <c r="A68" s="12" t="s">
        <v>56</v>
      </c>
      <c r="B68" s="47">
        <v>-90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SUM(B70:B98)</f>
        <v>55429.59</v>
      </c>
      <c r="C69" s="35">
        <f aca="true" t="shared" si="20" ref="C69:J69">SUM(C70:C98)</f>
        <v>-62405.5</v>
      </c>
      <c r="D69" s="35">
        <f t="shared" si="20"/>
        <v>-146582.25</v>
      </c>
      <c r="E69" s="35">
        <f t="shared" si="20"/>
        <v>-58971.82</v>
      </c>
      <c r="F69" s="35">
        <f t="shared" si="20"/>
        <v>51765.299999999996</v>
      </c>
      <c r="G69" s="35">
        <f t="shared" si="20"/>
        <v>-121799.23</v>
      </c>
      <c r="H69" s="35">
        <f t="shared" si="20"/>
        <v>-78543.37999999999</v>
      </c>
      <c r="I69" s="35">
        <f t="shared" si="20"/>
        <v>-71320.95</v>
      </c>
      <c r="J69" s="35">
        <f t="shared" si="20"/>
        <v>-31220.9</v>
      </c>
      <c r="K69" s="35">
        <f t="shared" si="18"/>
        <v>-463649.1400000001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-11418.15</v>
      </c>
      <c r="C76" s="35">
        <v>-480</v>
      </c>
      <c r="D76" s="35">
        <v>-87443.34</v>
      </c>
      <c r="E76" s="35">
        <v>-6898.45</v>
      </c>
      <c r="F76" s="35">
        <v>-25610</v>
      </c>
      <c r="G76" s="35">
        <v>-34776</v>
      </c>
      <c r="H76" s="35">
        <v>-37044.86</v>
      </c>
      <c r="I76" s="35">
        <v>-5584.06</v>
      </c>
      <c r="J76" s="35">
        <v>-3567.86</v>
      </c>
      <c r="K76" s="48">
        <f t="shared" si="18"/>
        <v>-212822.71999999997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35">
        <v>-4313.6</v>
      </c>
      <c r="D80" s="19">
        <v>0</v>
      </c>
      <c r="E80" s="19">
        <v>0</v>
      </c>
      <c r="F80" s="35">
        <v>-674</v>
      </c>
      <c r="G80" s="19">
        <v>0</v>
      </c>
      <c r="H80" s="35">
        <v>-1348</v>
      </c>
      <c r="I80" s="19">
        <v>0</v>
      </c>
      <c r="J80" s="19">
        <v>0</v>
      </c>
      <c r="K80" s="35">
        <f t="shared" si="18"/>
        <v>-6335.6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-12869.53</v>
      </c>
      <c r="F93" s="19">
        <v>0</v>
      </c>
      <c r="G93" s="19">
        <v>0</v>
      </c>
      <c r="H93" s="19">
        <v>0</v>
      </c>
      <c r="I93" s="48">
        <v>-7530.44</v>
      </c>
      <c r="J93" s="48">
        <v>-16500.71</v>
      </c>
      <c r="K93" s="48">
        <f t="shared" si="18"/>
        <v>-36900.68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130</v>
      </c>
      <c r="B97" s="48">
        <v>55440.49</v>
      </c>
      <c r="C97" s="48">
        <v>-23306.79</v>
      </c>
      <c r="D97" s="48">
        <v>-24369.75</v>
      </c>
      <c r="E97" s="48">
        <v>-16277.25</v>
      </c>
      <c r="F97" s="48">
        <v>66192.89</v>
      </c>
      <c r="G97" s="48">
        <v>-37053.33</v>
      </c>
      <c r="H97" s="48">
        <v>-16881.12</v>
      </c>
      <c r="I97" s="48">
        <v>-3745.14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131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132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48">
        <v>-282884.12</v>
      </c>
      <c r="J100" s="19">
        <v>0</v>
      </c>
      <c r="K100" s="48">
        <f t="shared" si="18"/>
        <v>-282884.12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1375876.32</v>
      </c>
      <c r="C103" s="24">
        <f t="shared" si="21"/>
        <v>1989670.1200000003</v>
      </c>
      <c r="D103" s="24">
        <f t="shared" si="21"/>
        <v>2316886.94</v>
      </c>
      <c r="E103" s="24">
        <f t="shared" si="21"/>
        <v>1138129.6199999996</v>
      </c>
      <c r="F103" s="24">
        <f t="shared" si="21"/>
        <v>1772661.34</v>
      </c>
      <c r="G103" s="24">
        <f t="shared" si="21"/>
        <v>2465393.3</v>
      </c>
      <c r="H103" s="24">
        <f t="shared" si="21"/>
        <v>1267384.11</v>
      </c>
      <c r="I103" s="24">
        <f>+I104+I105</f>
        <v>204449.5699999999</v>
      </c>
      <c r="J103" s="24">
        <f>+J104+J105</f>
        <v>814982.9299999999</v>
      </c>
      <c r="K103" s="48">
        <f>SUM(B103:J103)</f>
        <v>13345434.25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1357759.95</v>
      </c>
      <c r="C104" s="24">
        <f t="shared" si="22"/>
        <v>1966758.3800000004</v>
      </c>
      <c r="D104" s="24">
        <f t="shared" si="22"/>
        <v>2290610.67</v>
      </c>
      <c r="E104" s="24">
        <f t="shared" si="22"/>
        <v>1116326.9599999997</v>
      </c>
      <c r="F104" s="24">
        <f t="shared" si="22"/>
        <v>1749906.6500000001</v>
      </c>
      <c r="G104" s="24">
        <f t="shared" si="22"/>
        <v>2436330.25</v>
      </c>
      <c r="H104" s="24">
        <f t="shared" si="22"/>
        <v>1247933.6</v>
      </c>
      <c r="I104" s="24">
        <f t="shared" si="22"/>
        <v>204449.5699999999</v>
      </c>
      <c r="J104" s="24">
        <f t="shared" si="22"/>
        <v>801292.84</v>
      </c>
      <c r="K104" s="48">
        <f>SUM(B104:J104)</f>
        <v>13171368.87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13345434.250000002</v>
      </c>
      <c r="L111" s="54"/>
    </row>
    <row r="112" spans="1:11" ht="18.75" customHeight="1">
      <c r="A112" s="26" t="s">
        <v>73</v>
      </c>
      <c r="B112" s="27">
        <v>176886.97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176886.97</v>
      </c>
    </row>
    <row r="113" spans="1:11" ht="18.75" customHeight="1">
      <c r="A113" s="26" t="s">
        <v>74</v>
      </c>
      <c r="B113" s="27">
        <v>1198989.35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1198989.35</v>
      </c>
    </row>
    <row r="114" spans="1:11" ht="18.75" customHeight="1">
      <c r="A114" s="26" t="s">
        <v>75</v>
      </c>
      <c r="B114" s="40">
        <v>0</v>
      </c>
      <c r="C114" s="27">
        <f>+C103</f>
        <v>1989670.1200000003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1989670.1200000003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2316886.94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2316886.94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1138129.6199999996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1138129.6199999996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340281.83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340281.83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629084.48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629084.48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89333.12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89333.12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713961.92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713961.92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726379.48</v>
      </c>
      <c r="H121" s="40">
        <v>0</v>
      </c>
      <c r="I121" s="40">
        <v>0</v>
      </c>
      <c r="J121" s="40">
        <v>0</v>
      </c>
      <c r="K121" s="41">
        <f t="shared" si="24"/>
        <v>726379.48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57686.24</v>
      </c>
      <c r="H122" s="40">
        <v>0</v>
      </c>
      <c r="I122" s="40">
        <v>0</v>
      </c>
      <c r="J122" s="40">
        <v>0</v>
      </c>
      <c r="K122" s="41">
        <f t="shared" si="24"/>
        <v>57686.24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385099.17</v>
      </c>
      <c r="H123" s="40">
        <v>0</v>
      </c>
      <c r="I123" s="40">
        <v>0</v>
      </c>
      <c r="J123" s="40">
        <v>0</v>
      </c>
      <c r="K123" s="41">
        <f t="shared" si="24"/>
        <v>385099.17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357993.07</v>
      </c>
      <c r="H124" s="40">
        <v>0</v>
      </c>
      <c r="I124" s="40">
        <v>0</v>
      </c>
      <c r="J124" s="40">
        <v>0</v>
      </c>
      <c r="K124" s="41">
        <f t="shared" si="24"/>
        <v>357993.07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938235.34</v>
      </c>
      <c r="H125" s="40">
        <v>0</v>
      </c>
      <c r="I125" s="40">
        <v>0</v>
      </c>
      <c r="J125" s="40">
        <v>0</v>
      </c>
      <c r="K125" s="41">
        <f t="shared" si="24"/>
        <v>938235.34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466124.11</v>
      </c>
      <c r="I126" s="40">
        <v>0</v>
      </c>
      <c r="J126" s="40">
        <v>0</v>
      </c>
      <c r="K126" s="41">
        <f t="shared" si="24"/>
        <v>466124.11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801260</v>
      </c>
      <c r="I127" s="40">
        <v>0</v>
      </c>
      <c r="J127" s="40">
        <v>0</v>
      </c>
      <c r="K127" s="41">
        <f t="shared" si="24"/>
        <v>801260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204449.57</v>
      </c>
      <c r="J128" s="40">
        <v>0</v>
      </c>
      <c r="K128" s="41">
        <f t="shared" si="24"/>
        <v>204449.57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814982.92</v>
      </c>
      <c r="K129" s="44">
        <f t="shared" si="24"/>
        <v>814982.92</v>
      </c>
    </row>
    <row r="130" spans="1:11" ht="18.75" customHeight="1">
      <c r="A130" s="39" t="s">
        <v>133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0.009999999892897904</v>
      </c>
      <c r="K130" s="51"/>
    </row>
    <row r="131" ht="18.75" customHeight="1">
      <c r="A131" s="59" t="s">
        <v>134</v>
      </c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2016-03-03T19:43:20Z</dcterms:modified>
  <cp:category/>
  <cp:version/>
  <cp:contentType/>
  <cp:contentStatus/>
</cp:coreProperties>
</file>