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CONCESSÃO'!$A$1:$K$129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<sst xmlns="http://schemas.openxmlformats.org/spreadsheetml/2006/main" count="133" uniqueCount="133">
  <si>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</si>
  <si>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</si>
  <si>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</si>
  <si>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</si>
  <si>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</si>
  <si>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</si>
  <si>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</si>
  <si>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</si>
  <si>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</si>
  <si>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</si>
  <si>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</si>
  <si>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</si>
  <si>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</si>
  <si>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</si>
  <si>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</si>
  <si>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</si>
  <si>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</si>
  <si>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</si>
  <si>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</si>
  <si>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</si>
  <si>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</si>
  <si>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</si>
  <si>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</si>
  <si>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</si>
  <si>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</si>
  <si>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</si>
  <si>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</si>
  <si>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</si>
  <si>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</si>
  <si>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</si>
  <si>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</si>
  <si>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</si>
  <si>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</si>
  <si>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</si>
  <si>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</si>
  <si>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</si>
  <si>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</si>
  <si>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</si>
  <si>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</si>
  <si>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</si>
  <si>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</si>
  <si>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</si>
  <si>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</si>
  <si>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</si>
  <si>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</si>
  <si>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</si>
  <si>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</si>
  <si>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</si>
  <si>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</si>
  <si>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</si>
  <si>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</si>
  <si>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</si>
  <si>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</si>
  <si>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</si>
  <si>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</si>
  <si>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</si>
  <si>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</si>
  <si>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</si>
  <si>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</si>
  <si>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</si>
  <si>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</si>
  <si>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</si>
  <si>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</si>
  <si>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</si>
  <si>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</si>
  <si>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</si>
  <si>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</si>
  <si>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</si>
  <si>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</si>
  <si>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</si>
  <si>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</si>
  <si>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</si>
  <si>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</si>
  <si>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</si>
  <si>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</si>
  <si>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</si>
  <si>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</si>
  <si>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</si>
  <si>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</si>
  <si>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</si>
  <si>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</si>
  <si>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</si>
  <si>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</si>
  <si>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</si>
  <si>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</si>
  <si>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</si>
  <si>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</si>
  <si>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</si>
  <si>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</si>
  <si>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</si>
  <si>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</si>
  <si>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</si>
  <si>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</si>
  <si>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</si>
  <si>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</si>
  <si>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</si>
  <si>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</si>
  <si>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</si>
  <si>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</si>
  <si>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</si>
  <si>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</si>
  <si>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</si>
  <si>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</si>
  <si>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</si>
  <si>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</si>
  <si>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</si>
  <si>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</si>
  <si>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</si>
  <si>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</si>
  <si>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</si>
  <si>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</si>
  <si>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</si>
  <si>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</si>
  <si>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</si>
  <si>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</si>
  <si>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</si>
  <si>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</si>
  <si>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</si>
  <si>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</si>
  <si>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</si>
  <si>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</si>
  <si>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</si>
  <si>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</si>
  <si>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</si>
  <si>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</si>
  <si>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</si>
  <si>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</si>
  <si>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</si>
  <si>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</si>
  <si>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</si>
  <si>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27/02/16 - VENCIMENTO 04/03/16</t>
  </si>
  <si>
    <t>6.2.28. Ajuste Financeiro</t>
  </si>
  <si>
    <t>6.2.29. Ajuste Financeiro Retroativo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</si>
</sst>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333329</v>
      </c>
      <c r="C7" s="9">
        <f t="shared" si="0"/>
        <v>429483</v>
      </c>
      <c r="D7" s="9">
        <f t="shared" si="0"/>
        <v>484654</v>
      </c>
      <c r="E7" s="9">
        <f t="shared" si="0"/>
        <v>274143</v>
      </c>
      <c r="F7" s="9">
        <f t="shared" si="0"/>
        <v>408939</v>
      </c>
      <c r="G7" s="9">
        <f t="shared" si="0"/>
        <v>656083</v>
      </c>
      <c r="H7" s="9">
        <f t="shared" si="0"/>
        <v>269975</v>
      </c>
      <c r="I7" s="9">
        <f t="shared" si="0"/>
        <v>60860</v>
      </c>
      <c r="J7" s="9">
        <f t="shared" si="0"/>
        <v>187038</v>
      </c>
      <c r="K7" s="9">
        <f t="shared" si="0"/>
        <v>3104504</v>
      </c>
      <c r="L7" s="52"/>
    </row>
    <row r="8" spans="1:11" ht="17.25" customHeight="1">
      <c r="A8" s="10" t="s">
        <v>101</v>
      </c>
      <c r="B8" s="11">
        <f>B9+B12+B16</f>
        <v>195653</v>
      </c>
      <c r="C8" s="11">
        <f aca="true" t="shared" si="1" ref="C8:J8">C9+C12+C16</f>
        <v>261255</v>
      </c>
      <c r="D8" s="11">
        <f t="shared" si="1"/>
        <v>278924</v>
      </c>
      <c r="E8" s="11">
        <f t="shared" si="1"/>
        <v>164626</v>
      </c>
      <c r="F8" s="11">
        <f t="shared" si="1"/>
        <v>230604</v>
      </c>
      <c r="G8" s="11">
        <f t="shared" si="1"/>
        <v>365992</v>
      </c>
      <c r="H8" s="11">
        <f t="shared" si="1"/>
        <v>171043</v>
      </c>
      <c r="I8" s="11">
        <f t="shared" si="1"/>
        <v>32497</v>
      </c>
      <c r="J8" s="11">
        <f t="shared" si="1"/>
        <v>108338</v>
      </c>
      <c r="K8" s="11">
        <f>SUM(B8:J8)</f>
        <v>1808932</v>
      </c>
    </row>
    <row r="9" spans="1:11" ht="17.25" customHeight="1">
      <c r="A9" s="15" t="s">
        <v>17</v>
      </c>
      <c r="B9" s="13">
        <f>+B10+B11</f>
        <v>30788</v>
      </c>
      <c r="C9" s="13">
        <f aca="true" t="shared" si="2" ref="C9:J9">+C10+C11</f>
        <v>45029</v>
      </c>
      <c r="D9" s="13">
        <f t="shared" si="2"/>
        <v>41915</v>
      </c>
      <c r="E9" s="13">
        <f t="shared" si="2"/>
        <v>27656</v>
      </c>
      <c r="F9" s="13">
        <f t="shared" si="2"/>
        <v>31249</v>
      </c>
      <c r="G9" s="13">
        <f t="shared" si="2"/>
        <v>39585</v>
      </c>
      <c r="H9" s="13">
        <f t="shared" si="2"/>
        <v>33295</v>
      </c>
      <c r="I9" s="13">
        <f t="shared" si="2"/>
        <v>6504</v>
      </c>
      <c r="J9" s="13">
        <f t="shared" si="2"/>
        <v>14601</v>
      </c>
      <c r="K9" s="11">
        <f>SUM(B9:J9)</f>
        <v>270622</v>
      </c>
    </row>
    <row r="10" spans="1:11" ht="17.25" customHeight="1">
      <c r="A10" s="29" t="s">
        <v>18</v>
      </c>
      <c r="B10" s="13">
        <v>30788</v>
      </c>
      <c r="C10" s="13">
        <v>45029</v>
      </c>
      <c r="D10" s="13">
        <v>41915</v>
      </c>
      <c r="E10" s="13">
        <v>27656</v>
      </c>
      <c r="F10" s="13">
        <v>31249</v>
      </c>
      <c r="G10" s="13">
        <v>39585</v>
      </c>
      <c r="H10" s="13">
        <v>33295</v>
      </c>
      <c r="I10" s="13">
        <v>6504</v>
      </c>
      <c r="J10" s="13">
        <v>14601</v>
      </c>
      <c r="K10" s="11">
        <f>SUM(B10:J10)</f>
        <v>270622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130359</v>
      </c>
      <c r="C12" s="17">
        <f t="shared" si="3"/>
        <v>172733</v>
      </c>
      <c r="D12" s="17">
        <f t="shared" si="3"/>
        <v>190415</v>
      </c>
      <c r="E12" s="17">
        <f t="shared" si="3"/>
        <v>111638</v>
      </c>
      <c r="F12" s="17">
        <f t="shared" si="3"/>
        <v>159462</v>
      </c>
      <c r="G12" s="17">
        <f t="shared" si="3"/>
        <v>265202</v>
      </c>
      <c r="H12" s="17">
        <f t="shared" si="3"/>
        <v>114293</v>
      </c>
      <c r="I12" s="17">
        <f t="shared" si="3"/>
        <v>20650</v>
      </c>
      <c r="J12" s="17">
        <f t="shared" si="3"/>
        <v>74057</v>
      </c>
      <c r="K12" s="11">
        <f aca="true" t="shared" si="4" ref="K12:K27">SUM(B12:J12)</f>
        <v>1238809</v>
      </c>
    </row>
    <row r="13" spans="1:13" ht="17.25" customHeight="1">
      <c r="A13" s="14" t="s">
        <v>20</v>
      </c>
      <c r="B13" s="13">
        <v>67709</v>
      </c>
      <c r="C13" s="13">
        <v>96926</v>
      </c>
      <c r="D13" s="13">
        <v>106773</v>
      </c>
      <c r="E13" s="13">
        <v>62297</v>
      </c>
      <c r="F13" s="13">
        <v>85532</v>
      </c>
      <c r="G13" s="13">
        <v>131511</v>
      </c>
      <c r="H13" s="13">
        <v>57500</v>
      </c>
      <c r="I13" s="13">
        <v>12651</v>
      </c>
      <c r="J13" s="13">
        <v>41707</v>
      </c>
      <c r="K13" s="11">
        <f t="shared" si="4"/>
        <v>662606</v>
      </c>
      <c r="L13" s="52"/>
      <c r="M13" s="53"/>
    </row>
    <row r="14" spans="1:12" ht="17.25" customHeight="1">
      <c r="A14" s="14" t="s">
        <v>21</v>
      </c>
      <c r="B14" s="13">
        <v>59692</v>
      </c>
      <c r="C14" s="13">
        <v>71593</v>
      </c>
      <c r="D14" s="13">
        <v>80113</v>
      </c>
      <c r="E14" s="13">
        <v>46818</v>
      </c>
      <c r="F14" s="13">
        <v>71259</v>
      </c>
      <c r="G14" s="13">
        <v>129674</v>
      </c>
      <c r="H14" s="13">
        <v>53268</v>
      </c>
      <c r="I14" s="13">
        <v>7455</v>
      </c>
      <c r="J14" s="13">
        <v>31255</v>
      </c>
      <c r="K14" s="11">
        <f t="shared" si="4"/>
        <v>551127</v>
      </c>
      <c r="L14" s="52"/>
    </row>
    <row r="15" spans="1:11" ht="17.25" customHeight="1">
      <c r="A15" s="14" t="s">
        <v>22</v>
      </c>
      <c r="B15" s="13">
        <v>2958</v>
      </c>
      <c r="C15" s="13">
        <v>4214</v>
      </c>
      <c r="D15" s="13">
        <v>3529</v>
      </c>
      <c r="E15" s="13">
        <v>2523</v>
      </c>
      <c r="F15" s="13">
        <v>2671</v>
      </c>
      <c r="G15" s="13">
        <v>4017</v>
      </c>
      <c r="H15" s="13">
        <v>3525</v>
      </c>
      <c r="I15" s="13">
        <v>544</v>
      </c>
      <c r="J15" s="13">
        <v>1095</v>
      </c>
      <c r="K15" s="11">
        <f t="shared" si="4"/>
        <v>25076</v>
      </c>
    </row>
    <row r="16" spans="1:11" ht="17.25" customHeight="1">
      <c r="A16" s="15" t="s">
        <v>97</v>
      </c>
      <c r="B16" s="13">
        <f>B17+B18+B19</f>
        <v>34506</v>
      </c>
      <c r="C16" s="13">
        <f aca="true" t="shared" si="5" ref="C16:J16">C17+C18+C19</f>
        <v>43493</v>
      </c>
      <c r="D16" s="13">
        <f t="shared" si="5"/>
        <v>46594</v>
      </c>
      <c r="E16" s="13">
        <f t="shared" si="5"/>
        <v>25332</v>
      </c>
      <c r="F16" s="13">
        <f t="shared" si="5"/>
        <v>39893</v>
      </c>
      <c r="G16" s="13">
        <f t="shared" si="5"/>
        <v>61205</v>
      </c>
      <c r="H16" s="13">
        <f t="shared" si="5"/>
        <v>23455</v>
      </c>
      <c r="I16" s="13">
        <f t="shared" si="5"/>
        <v>5343</v>
      </c>
      <c r="J16" s="13">
        <f t="shared" si="5"/>
        <v>19680</v>
      </c>
      <c r="K16" s="11">
        <f t="shared" si="4"/>
        <v>299501</v>
      </c>
    </row>
    <row r="17" spans="1:11" ht="17.25" customHeight="1">
      <c r="A17" s="14" t="s">
        <v>98</v>
      </c>
      <c r="B17" s="13">
        <v>9687</v>
      </c>
      <c r="C17" s="13">
        <v>13125</v>
      </c>
      <c r="D17" s="13">
        <v>13685</v>
      </c>
      <c r="E17" s="13">
        <v>7885</v>
      </c>
      <c r="F17" s="13">
        <v>12847</v>
      </c>
      <c r="G17" s="13">
        <v>20086</v>
      </c>
      <c r="H17" s="13">
        <v>7908</v>
      </c>
      <c r="I17" s="13">
        <v>1816</v>
      </c>
      <c r="J17" s="13">
        <v>5232</v>
      </c>
      <c r="K17" s="11">
        <f t="shared" si="4"/>
        <v>92271</v>
      </c>
    </row>
    <row r="18" spans="1:11" ht="17.25" customHeight="1">
      <c r="A18" s="14" t="s">
        <v>99</v>
      </c>
      <c r="B18" s="13">
        <v>3524</v>
      </c>
      <c r="C18" s="13">
        <v>3546</v>
      </c>
      <c r="D18" s="13">
        <v>5261</v>
      </c>
      <c r="E18" s="13">
        <v>3028</v>
      </c>
      <c r="F18" s="13">
        <v>5413</v>
      </c>
      <c r="G18" s="13">
        <v>9800</v>
      </c>
      <c r="H18" s="13">
        <v>2422</v>
      </c>
      <c r="I18" s="13">
        <v>507</v>
      </c>
      <c r="J18" s="13">
        <v>2345</v>
      </c>
      <c r="K18" s="11">
        <f t="shared" si="4"/>
        <v>35846</v>
      </c>
    </row>
    <row r="19" spans="1:11" ht="17.25" customHeight="1">
      <c r="A19" s="14" t="s">
        <v>100</v>
      </c>
      <c r="B19" s="13">
        <v>21295</v>
      </c>
      <c r="C19" s="13">
        <v>26822</v>
      </c>
      <c r="D19" s="13">
        <v>27648</v>
      </c>
      <c r="E19" s="13">
        <v>14419</v>
      </c>
      <c r="F19" s="13">
        <v>21633</v>
      </c>
      <c r="G19" s="13">
        <v>31319</v>
      </c>
      <c r="H19" s="13">
        <v>13125</v>
      </c>
      <c r="I19" s="13">
        <v>3020</v>
      </c>
      <c r="J19" s="13">
        <v>12103</v>
      </c>
      <c r="K19" s="11">
        <f t="shared" si="4"/>
        <v>171384</v>
      </c>
    </row>
    <row r="20" spans="1:11" ht="17.25" customHeight="1">
      <c r="A20" s="16" t="s">
        <v>23</v>
      </c>
      <c r="B20" s="11">
        <f>+B21+B22+B23</f>
        <v>98374</v>
      </c>
      <c r="C20" s="11">
        <f aca="true" t="shared" si="6" ref="C20:J20">+C21+C22+C23</f>
        <v>110033</v>
      </c>
      <c r="D20" s="11">
        <f t="shared" si="6"/>
        <v>137161</v>
      </c>
      <c r="E20" s="11">
        <f t="shared" si="6"/>
        <v>72921</v>
      </c>
      <c r="F20" s="11">
        <f t="shared" si="6"/>
        <v>132186</v>
      </c>
      <c r="G20" s="11">
        <f t="shared" si="6"/>
        <v>235012</v>
      </c>
      <c r="H20" s="11">
        <f t="shared" si="6"/>
        <v>71613</v>
      </c>
      <c r="I20" s="11">
        <f t="shared" si="6"/>
        <v>17371</v>
      </c>
      <c r="J20" s="11">
        <f t="shared" si="6"/>
        <v>49429</v>
      </c>
      <c r="K20" s="11">
        <f t="shared" si="4"/>
        <v>924100</v>
      </c>
    </row>
    <row r="21" spans="1:12" ht="17.25" customHeight="1">
      <c r="A21" s="12" t="s">
        <v>24</v>
      </c>
      <c r="B21" s="13">
        <v>56232</v>
      </c>
      <c r="C21" s="13">
        <v>68627</v>
      </c>
      <c r="D21" s="13">
        <v>84649</v>
      </c>
      <c r="E21" s="13">
        <v>45006</v>
      </c>
      <c r="F21" s="13">
        <v>77316</v>
      </c>
      <c r="G21" s="13">
        <v>124117</v>
      </c>
      <c r="H21" s="13">
        <v>40967</v>
      </c>
      <c r="I21" s="13">
        <v>11459</v>
      </c>
      <c r="J21" s="13">
        <v>30235</v>
      </c>
      <c r="K21" s="11">
        <f t="shared" si="4"/>
        <v>538608</v>
      </c>
      <c r="L21" s="52"/>
    </row>
    <row r="22" spans="1:12" ht="17.25" customHeight="1">
      <c r="A22" s="12" t="s">
        <v>25</v>
      </c>
      <c r="B22" s="13">
        <v>40631</v>
      </c>
      <c r="C22" s="13">
        <v>39699</v>
      </c>
      <c r="D22" s="13">
        <v>50788</v>
      </c>
      <c r="E22" s="13">
        <v>26864</v>
      </c>
      <c r="F22" s="13">
        <v>53417</v>
      </c>
      <c r="G22" s="13">
        <v>108502</v>
      </c>
      <c r="H22" s="13">
        <v>29366</v>
      </c>
      <c r="I22" s="13">
        <v>5666</v>
      </c>
      <c r="J22" s="13">
        <v>18644</v>
      </c>
      <c r="K22" s="11">
        <f t="shared" si="4"/>
        <v>373577</v>
      </c>
      <c r="L22" s="52"/>
    </row>
    <row r="23" spans="1:11" ht="17.25" customHeight="1">
      <c r="A23" s="12" t="s">
        <v>26</v>
      </c>
      <c r="B23" s="13">
        <v>1511</v>
      </c>
      <c r="C23" s="13">
        <v>1707</v>
      </c>
      <c r="D23" s="13">
        <v>1724</v>
      </c>
      <c r="E23" s="13">
        <v>1051</v>
      </c>
      <c r="F23" s="13">
        <v>1453</v>
      </c>
      <c r="G23" s="13">
        <v>2393</v>
      </c>
      <c r="H23" s="13">
        <v>1280</v>
      </c>
      <c r="I23" s="13">
        <v>246</v>
      </c>
      <c r="J23" s="13">
        <v>550</v>
      </c>
      <c r="K23" s="11">
        <f t="shared" si="4"/>
        <v>11915</v>
      </c>
    </row>
    <row r="24" spans="1:11" ht="17.25" customHeight="1">
      <c r="A24" s="16" t="s">
        <v>27</v>
      </c>
      <c r="B24" s="13">
        <v>39302</v>
      </c>
      <c r="C24" s="13">
        <v>58195</v>
      </c>
      <c r="D24" s="13">
        <v>68569</v>
      </c>
      <c r="E24" s="13">
        <v>36596</v>
      </c>
      <c r="F24" s="13">
        <v>46149</v>
      </c>
      <c r="G24" s="13">
        <v>55079</v>
      </c>
      <c r="H24" s="13">
        <v>25190</v>
      </c>
      <c r="I24" s="13">
        <v>10992</v>
      </c>
      <c r="J24" s="13">
        <v>29271</v>
      </c>
      <c r="K24" s="11">
        <f t="shared" si="4"/>
        <v>369343</v>
      </c>
    </row>
    <row r="25" spans="1:12" ht="17.25" customHeight="1">
      <c r="A25" s="12" t="s">
        <v>28</v>
      </c>
      <c r="B25" s="13">
        <v>25153</v>
      </c>
      <c r="C25" s="13">
        <v>37245</v>
      </c>
      <c r="D25" s="13">
        <v>43884</v>
      </c>
      <c r="E25" s="13">
        <v>23421</v>
      </c>
      <c r="F25" s="13">
        <v>29535</v>
      </c>
      <c r="G25" s="13">
        <v>35251</v>
      </c>
      <c r="H25" s="13">
        <v>16122</v>
      </c>
      <c r="I25" s="13">
        <v>7035</v>
      </c>
      <c r="J25" s="13">
        <v>18733</v>
      </c>
      <c r="K25" s="11">
        <f t="shared" si="4"/>
        <v>236379</v>
      </c>
      <c r="L25" s="52"/>
    </row>
    <row r="26" spans="1:12" ht="17.25" customHeight="1">
      <c r="A26" s="12" t="s">
        <v>29</v>
      </c>
      <c r="B26" s="13">
        <v>14149</v>
      </c>
      <c r="C26" s="13">
        <v>20950</v>
      </c>
      <c r="D26" s="13">
        <v>24685</v>
      </c>
      <c r="E26" s="13">
        <v>13175</v>
      </c>
      <c r="F26" s="13">
        <v>16614</v>
      </c>
      <c r="G26" s="13">
        <v>19828</v>
      </c>
      <c r="H26" s="13">
        <v>9068</v>
      </c>
      <c r="I26" s="13">
        <v>3957</v>
      </c>
      <c r="J26" s="13">
        <v>10538</v>
      </c>
      <c r="K26" s="11">
        <f t="shared" si="4"/>
        <v>132964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2129</v>
      </c>
      <c r="I27" s="11">
        <v>0</v>
      </c>
      <c r="J27" s="11">
        <v>0</v>
      </c>
      <c r="K27" s="11">
        <f t="shared" si="4"/>
        <v>2129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25987.24</v>
      </c>
      <c r="I35" s="19">
        <v>0</v>
      </c>
      <c r="J35" s="19">
        <v>0</v>
      </c>
      <c r="K35" s="23">
        <f>SUM(B35:J35)</f>
        <v>25987.24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6385.76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39405.96000000001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1492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880030.2300000001</v>
      </c>
      <c r="C47" s="22">
        <f aca="true" t="shared" si="11" ref="C47:H47">+C48+C57</f>
        <v>1289614.22</v>
      </c>
      <c r="D47" s="22">
        <f t="shared" si="11"/>
        <v>1634879.69</v>
      </c>
      <c r="E47" s="22">
        <f t="shared" si="11"/>
        <v>795924.2200000001</v>
      </c>
      <c r="F47" s="22">
        <f t="shared" si="11"/>
        <v>1143948.96</v>
      </c>
      <c r="G47" s="22">
        <f t="shared" si="11"/>
        <v>1576713.58</v>
      </c>
      <c r="H47" s="22">
        <f t="shared" si="11"/>
        <v>775871.49</v>
      </c>
      <c r="I47" s="22">
        <f>+I48+I57</f>
        <v>291909.56999999995</v>
      </c>
      <c r="J47" s="22">
        <f>+J48+J57</f>
        <v>546346.9</v>
      </c>
      <c r="K47" s="22">
        <f>SUM(B47:J47)</f>
        <v>8935238.860000001</v>
      </c>
    </row>
    <row r="48" spans="1:11" ht="17.25" customHeight="1">
      <c r="A48" s="16" t="s">
        <v>115</v>
      </c>
      <c r="B48" s="23">
        <f>SUM(B49:B56)</f>
        <v>861913.8600000001</v>
      </c>
      <c r="C48" s="23">
        <f aca="true" t="shared" si="12" ref="C48:J48">SUM(C49:C56)</f>
        <v>1266702.48</v>
      </c>
      <c r="D48" s="23">
        <f t="shared" si="12"/>
        <v>1608603.42</v>
      </c>
      <c r="E48" s="23">
        <f t="shared" si="12"/>
        <v>774121.56</v>
      </c>
      <c r="F48" s="23">
        <f t="shared" si="12"/>
        <v>1121194.27</v>
      </c>
      <c r="G48" s="23">
        <f t="shared" si="12"/>
        <v>1547650.53</v>
      </c>
      <c r="H48" s="23">
        <f t="shared" si="12"/>
        <v>756420.98</v>
      </c>
      <c r="I48" s="23">
        <f t="shared" si="12"/>
        <v>291909.56999999995</v>
      </c>
      <c r="J48" s="23">
        <f t="shared" si="12"/>
        <v>532656.81</v>
      </c>
      <c r="K48" s="23">
        <f aca="true" t="shared" si="13" ref="K48:K57">SUM(B48:J48)</f>
        <v>8761173.48</v>
      </c>
    </row>
    <row r="49" spans="1:11" ht="17.25" customHeight="1">
      <c r="A49" s="34" t="s">
        <v>46</v>
      </c>
      <c r="B49" s="23">
        <f aca="true" t="shared" si="14" ref="B49:H49">ROUND(B30*B7,2)</f>
        <v>859422.16</v>
      </c>
      <c r="C49" s="23">
        <f t="shared" si="14"/>
        <v>1260231.97</v>
      </c>
      <c r="D49" s="23">
        <f t="shared" si="14"/>
        <v>1604640.93</v>
      </c>
      <c r="E49" s="23">
        <f t="shared" si="14"/>
        <v>771931.86</v>
      </c>
      <c r="F49" s="23">
        <f t="shared" si="14"/>
        <v>1117834.76</v>
      </c>
      <c r="G49" s="23">
        <f t="shared" si="14"/>
        <v>1542779.17</v>
      </c>
      <c r="H49" s="23">
        <f t="shared" si="14"/>
        <v>727960.59</v>
      </c>
      <c r="I49" s="23">
        <f>ROUND(I30*I7,2)</f>
        <v>290843.85</v>
      </c>
      <c r="J49" s="23">
        <f>ROUND(J30*J7,2)</f>
        <v>530439.77</v>
      </c>
      <c r="K49" s="23">
        <f t="shared" si="13"/>
        <v>8706085.059999999</v>
      </c>
    </row>
    <row r="50" spans="1:11" ht="17.25" customHeight="1">
      <c r="A50" s="34" t="s">
        <v>47</v>
      </c>
      <c r="B50" s="19">
        <v>0</v>
      </c>
      <c r="C50" s="23">
        <f>ROUND(C31*C7,2)</f>
        <v>2801.26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2801.26</v>
      </c>
    </row>
    <row r="51" spans="1:11" ht="17.25" customHeight="1">
      <c r="A51" s="68" t="s">
        <v>108</v>
      </c>
      <c r="B51" s="69">
        <f aca="true" t="shared" si="15" ref="B51:H51">ROUND(B32*B7,2)</f>
        <v>-1599.98</v>
      </c>
      <c r="C51" s="69">
        <f t="shared" si="15"/>
        <v>-2104.47</v>
      </c>
      <c r="D51" s="69">
        <f t="shared" si="15"/>
        <v>-2423.27</v>
      </c>
      <c r="E51" s="69">
        <f t="shared" si="15"/>
        <v>-1255.7</v>
      </c>
      <c r="F51" s="69">
        <f t="shared" si="15"/>
        <v>-1922.01</v>
      </c>
      <c r="G51" s="69">
        <f t="shared" si="15"/>
        <v>-2558.72</v>
      </c>
      <c r="H51" s="69">
        <f t="shared" si="15"/>
        <v>-1241.89</v>
      </c>
      <c r="I51" s="19">
        <v>0</v>
      </c>
      <c r="J51" s="19">
        <v>0</v>
      </c>
      <c r="K51" s="69">
        <f>SUM(B51:J51)</f>
        <v>-13106.039999999997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25987.24</v>
      </c>
      <c r="I53" s="31">
        <f>+I35</f>
        <v>0</v>
      </c>
      <c r="J53" s="31">
        <f>+J35</f>
        <v>0</v>
      </c>
      <c r="K53" s="23">
        <f t="shared" si="13"/>
        <v>25987.24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18116.37</v>
      </c>
      <c r="C57" s="36">
        <v>22911.74</v>
      </c>
      <c r="D57" s="36">
        <v>26276.27</v>
      </c>
      <c r="E57" s="36">
        <v>21802.66</v>
      </c>
      <c r="F57" s="36">
        <v>22754.69</v>
      </c>
      <c r="G57" s="36">
        <v>29063.05</v>
      </c>
      <c r="H57" s="36">
        <v>19450.51</v>
      </c>
      <c r="I57" s="19">
        <v>0</v>
      </c>
      <c r="J57" s="36">
        <v>13690.09</v>
      </c>
      <c r="K57" s="36">
        <f t="shared" si="13"/>
        <v>174065.38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+B62+B69+B100+B101</f>
        <v>-60715.17</v>
      </c>
      <c r="C61" s="35">
        <f t="shared" si="16"/>
        <v>-195662</v>
      </c>
      <c r="D61" s="35">
        <f t="shared" si="16"/>
        <v>-187185.36</v>
      </c>
      <c r="E61" s="35">
        <f t="shared" si="16"/>
        <v>-127842.59</v>
      </c>
      <c r="F61" s="35">
        <f t="shared" si="16"/>
        <v>-50352.40000000001</v>
      </c>
      <c r="G61" s="35">
        <f t="shared" si="16"/>
        <v>-188648.97999999998</v>
      </c>
      <c r="H61" s="35">
        <f t="shared" si="16"/>
        <v>-142437.78</v>
      </c>
      <c r="I61" s="35">
        <f t="shared" si="16"/>
        <v>-34270.78</v>
      </c>
      <c r="J61" s="35">
        <f t="shared" si="16"/>
        <v>-65263.41</v>
      </c>
      <c r="K61" s="35">
        <f>SUM(B61:J61)</f>
        <v>-1052378.47</v>
      </c>
    </row>
    <row r="62" spans="1:11" ht="18.75" customHeight="1">
      <c r="A62" s="16" t="s">
        <v>77</v>
      </c>
      <c r="B62" s="35">
        <f aca="true" t="shared" si="17" ref="B62:J62">B63+B64+B65+B66+B67+B68</f>
        <v>-116994.4</v>
      </c>
      <c r="C62" s="35">
        <f t="shared" si="17"/>
        <v>-171110.2</v>
      </c>
      <c r="D62" s="35">
        <f t="shared" si="17"/>
        <v>-159277</v>
      </c>
      <c r="E62" s="35">
        <f t="shared" si="17"/>
        <v>-105092.8</v>
      </c>
      <c r="F62" s="35">
        <f t="shared" si="17"/>
        <v>-118746.2</v>
      </c>
      <c r="G62" s="35">
        <f t="shared" si="17"/>
        <v>-150423</v>
      </c>
      <c r="H62" s="35">
        <f t="shared" si="17"/>
        <v>-126521</v>
      </c>
      <c r="I62" s="35">
        <f t="shared" si="17"/>
        <v>-24715.2</v>
      </c>
      <c r="J62" s="35">
        <f t="shared" si="17"/>
        <v>-55483.8</v>
      </c>
      <c r="K62" s="35">
        <f aca="true" t="shared" si="18" ref="K62:K100">SUM(B62:J62)</f>
        <v>-1028363.6</v>
      </c>
    </row>
    <row r="63" spans="1:11" ht="18.75" customHeight="1">
      <c r="A63" s="12" t="s">
        <v>78</v>
      </c>
      <c r="B63" s="35">
        <f>-ROUND(B9*$D$3,2)</f>
        <v>-116994.4</v>
      </c>
      <c r="C63" s="35">
        <f aca="true" t="shared" si="19" ref="C63:J63">-ROUND(C9*$D$3,2)</f>
        <v>-171110.2</v>
      </c>
      <c r="D63" s="35">
        <f t="shared" si="19"/>
        <v>-159277</v>
      </c>
      <c r="E63" s="35">
        <f t="shared" si="19"/>
        <v>-105092.8</v>
      </c>
      <c r="F63" s="35">
        <f t="shared" si="19"/>
        <v>-118746.2</v>
      </c>
      <c r="G63" s="35">
        <f t="shared" si="19"/>
        <v>-150423</v>
      </c>
      <c r="H63" s="35">
        <f t="shared" si="19"/>
        <v>-126521</v>
      </c>
      <c r="I63" s="35">
        <f t="shared" si="19"/>
        <v>-24715.2</v>
      </c>
      <c r="J63" s="35">
        <f t="shared" si="19"/>
        <v>-55483.8</v>
      </c>
      <c r="K63" s="35">
        <f t="shared" si="18"/>
        <v>-1028363.6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102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109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ht="18.75" customHeight="1">
      <c r="A69" s="12" t="s">
        <v>82</v>
      </c>
      <c r="B69" s="35">
        <f>SUM(B70:B98)</f>
        <v>56279.229999999996</v>
      </c>
      <c r="C69" s="35">
        <f aca="true" t="shared" si="20" ref="C69:J69">SUM(C70:C98)</f>
        <v>-24551.800000000003</v>
      </c>
      <c r="D69" s="35">
        <f t="shared" si="20"/>
        <v>-27908.36</v>
      </c>
      <c r="E69" s="35">
        <f t="shared" si="20"/>
        <v>-22749.79</v>
      </c>
      <c r="F69" s="35">
        <f t="shared" si="20"/>
        <v>68393.79999999999</v>
      </c>
      <c r="G69" s="35">
        <f t="shared" si="20"/>
        <v>-38225.979999999996</v>
      </c>
      <c r="H69" s="35">
        <f t="shared" si="20"/>
        <v>-15916.779999999999</v>
      </c>
      <c r="I69" s="35">
        <f t="shared" si="20"/>
        <v>-9555.58</v>
      </c>
      <c r="J69" s="35">
        <f t="shared" si="20"/>
        <v>-9779.61</v>
      </c>
      <c r="K69" s="35">
        <f t="shared" si="18"/>
        <v>-24014.870000000017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-112.12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35">
        <f t="shared" si="18"/>
        <v>-135.82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-1141.38</v>
      </c>
      <c r="E72" s="19">
        <v>0</v>
      </c>
      <c r="F72" s="35">
        <v>-406.9</v>
      </c>
      <c r="G72" s="19">
        <v>0</v>
      </c>
      <c r="H72" s="19">
        <v>0</v>
      </c>
      <c r="I72" s="47">
        <v>-2266.93</v>
      </c>
      <c r="J72" s="19">
        <v>0</v>
      </c>
      <c r="K72" s="35">
        <f t="shared" si="18"/>
        <v>-3815.21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61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-6606.17</v>
      </c>
      <c r="F93" s="19">
        <v>0</v>
      </c>
      <c r="G93" s="19">
        <v>0</v>
      </c>
      <c r="H93" s="19">
        <v>0</v>
      </c>
      <c r="I93" s="48">
        <v>-3678.06</v>
      </c>
      <c r="J93" s="48">
        <v>-9779.61</v>
      </c>
      <c r="K93" s="48">
        <f t="shared" si="18"/>
        <v>-20063.84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 t="s">
        <v>131</v>
      </c>
      <c r="B97" s="48">
        <v>29277.76</v>
      </c>
      <c r="C97" s="48">
        <v>-12884.49</v>
      </c>
      <c r="D97" s="48">
        <v>-14539.62</v>
      </c>
      <c r="E97" s="48">
        <v>-8224.29</v>
      </c>
      <c r="F97" s="48">
        <v>35914.31</v>
      </c>
      <c r="G97" s="48">
        <v>-19682.49</v>
      </c>
      <c r="H97" s="48">
        <v>-8035.38</v>
      </c>
      <c r="I97" s="48">
        <v>-1825.8</v>
      </c>
      <c r="J97" s="19">
        <v>0</v>
      </c>
      <c r="K97" s="31">
        <f>ROUND(SUM(B97:J97),2)</f>
        <v>0</v>
      </c>
      <c r="L97" s="55"/>
    </row>
    <row r="98" spans="1:12" ht="18.75" customHeight="1">
      <c r="A98" s="12" t="s">
        <v>132</v>
      </c>
      <c r="B98" s="48">
        <v>27001.47</v>
      </c>
      <c r="C98" s="48">
        <v>-11555.19</v>
      </c>
      <c r="D98" s="48">
        <v>-12215.51</v>
      </c>
      <c r="E98" s="48">
        <v>-7919.33</v>
      </c>
      <c r="F98" s="48">
        <v>32886.39</v>
      </c>
      <c r="G98" s="48">
        <v>-18531.64</v>
      </c>
      <c r="H98" s="48">
        <v>-7881.4</v>
      </c>
      <c r="I98" s="48">
        <v>-1784.79</v>
      </c>
      <c r="J98" s="19">
        <v>0</v>
      </c>
      <c r="K98" s="31">
        <f>ROUND(SUM(B98:J98),2)</f>
        <v>0</v>
      </c>
      <c r="L98" s="55"/>
    </row>
    <row r="99" spans="1:12" ht="18.75" customHeight="1">
      <c r="A99" s="12"/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/>
      <c r="L99" s="55"/>
    </row>
    <row r="100" spans="1:12" ht="18.75" customHeight="1">
      <c r="A100" s="16" t="s">
        <v>129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L100" s="55"/>
    </row>
    <row r="101" spans="1:12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6"/>
    </row>
    <row r="102" spans="1:12" ht="18.75" customHeight="1">
      <c r="A102" s="16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31">
        <f>SUM(B102:J102)</f>
        <v>0</v>
      </c>
      <c r="L102" s="54"/>
    </row>
    <row r="103" spans="1:12" ht="18.75" customHeight="1">
      <c r="A103" s="16" t="s">
        <v>86</v>
      </c>
      <c r="B103" s="24">
        <f aca="true" t="shared" si="21" ref="B103:H103">+B104+B105</f>
        <v>819315.06</v>
      </c>
      <c r="C103" s="24">
        <f t="shared" si="21"/>
        <v>1093952.22</v>
      </c>
      <c r="D103" s="24">
        <f t="shared" si="21"/>
        <v>1447694.3299999998</v>
      </c>
      <c r="E103" s="24">
        <f t="shared" si="21"/>
        <v>668081.63</v>
      </c>
      <c r="F103" s="24">
        <f t="shared" si="21"/>
        <v>1093596.56</v>
      </c>
      <c r="G103" s="24">
        <f t="shared" si="21"/>
        <v>1388064.6</v>
      </c>
      <c r="H103" s="24">
        <f t="shared" si="21"/>
        <v>633433.71</v>
      </c>
      <c r="I103" s="24">
        <f>+I104+I105</f>
        <v>257638.78999999995</v>
      </c>
      <c r="J103" s="24">
        <f>+J104+J105</f>
        <v>481083.4900000001</v>
      </c>
      <c r="K103" s="48">
        <f>SUM(B103:J103)</f>
        <v>7882860.390000001</v>
      </c>
      <c r="L103" s="54"/>
    </row>
    <row r="104" spans="1:12" ht="18.75" customHeight="1">
      <c r="A104" s="16" t="s">
        <v>85</v>
      </c>
      <c r="B104" s="24">
        <f aca="true" t="shared" si="22" ref="B104:J104">+B48+B62+B69+B100</f>
        <v>801198.6900000001</v>
      </c>
      <c r="C104" s="24">
        <f t="shared" si="22"/>
        <v>1071040.48</v>
      </c>
      <c r="D104" s="24">
        <f t="shared" si="22"/>
        <v>1421418.0599999998</v>
      </c>
      <c r="E104" s="24">
        <f t="shared" si="22"/>
        <v>646278.97</v>
      </c>
      <c r="F104" s="24">
        <f t="shared" si="22"/>
        <v>1070841.87</v>
      </c>
      <c r="G104" s="24">
        <f t="shared" si="22"/>
        <v>1359001.55</v>
      </c>
      <c r="H104" s="24">
        <f t="shared" si="22"/>
        <v>613983.2</v>
      </c>
      <c r="I104" s="24">
        <f t="shared" si="22"/>
        <v>257638.78999999995</v>
      </c>
      <c r="J104" s="24">
        <f t="shared" si="22"/>
        <v>467393.4000000001</v>
      </c>
      <c r="K104" s="48">
        <f>SUM(B104:J104)</f>
        <v>7708795.01</v>
      </c>
      <c r="L104" s="54"/>
    </row>
    <row r="105" spans="1:11" ht="18" customHeight="1">
      <c r="A105" s="16" t="s">
        <v>103</v>
      </c>
      <c r="B105" s="24">
        <f aca="true" t="shared" si="23" ref="B105:J105">IF(+B57+B101+B106&lt;0,0,(B57+B101+B106))</f>
        <v>18116.37</v>
      </c>
      <c r="C105" s="24">
        <f t="shared" si="23"/>
        <v>22911.74</v>
      </c>
      <c r="D105" s="24">
        <f t="shared" si="23"/>
        <v>26276.27</v>
      </c>
      <c r="E105" s="24">
        <f t="shared" si="23"/>
        <v>21802.66</v>
      </c>
      <c r="F105" s="24">
        <f t="shared" si="23"/>
        <v>22754.69</v>
      </c>
      <c r="G105" s="24">
        <f t="shared" si="23"/>
        <v>29063.05</v>
      </c>
      <c r="H105" s="24">
        <f t="shared" si="23"/>
        <v>19450.51</v>
      </c>
      <c r="I105" s="19">
        <f t="shared" si="23"/>
        <v>0</v>
      </c>
      <c r="J105" s="24">
        <f t="shared" si="23"/>
        <v>13690.09</v>
      </c>
      <c r="K105" s="48">
        <f>SUM(B105:J105)</f>
        <v>174065.38</v>
      </c>
    </row>
    <row r="106" spans="1:13" ht="18.75" customHeight="1">
      <c r="A106" s="16" t="s">
        <v>87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f>SUM(B106:J106)</f>
        <v>0</v>
      </c>
      <c r="M106" s="57"/>
    </row>
    <row r="107" spans="1:11" ht="18.75" customHeight="1">
      <c r="A107" s="16" t="s">
        <v>104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48"/>
    </row>
    <row r="108" spans="1:11" ht="18.75" customHeight="1">
      <c r="A108" s="2"/>
      <c r="B108" s="20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/>
    </row>
    <row r="109" spans="1:11" ht="18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ht="18.75" customHeight="1">
      <c r="A110" s="8"/>
      <c r="B110" s="45">
        <v>0</v>
      </c>
      <c r="C110" s="45">
        <v>0</v>
      </c>
      <c r="D110" s="45">
        <v>0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/>
    </row>
    <row r="111" spans="1:12" ht="18.75" customHeight="1">
      <c r="A111" s="25" t="s">
        <v>72</v>
      </c>
      <c r="B111" s="18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41">
        <f>SUM(K112:K129)</f>
        <v>7882860.399999999</v>
      </c>
      <c r="L111" s="54"/>
    </row>
    <row r="112" spans="1:11" ht="18.75" customHeight="1">
      <c r="A112" s="26" t="s">
        <v>73</v>
      </c>
      <c r="B112" s="27">
        <v>105313.19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>SUM(B112:J112)</f>
        <v>105313.19</v>
      </c>
    </row>
    <row r="113" spans="1:11" ht="18.75" customHeight="1">
      <c r="A113" s="26" t="s">
        <v>74</v>
      </c>
      <c r="B113" s="27">
        <v>714001.87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aca="true" t="shared" si="24" ref="K113:K129">SUM(B113:J113)</f>
        <v>714001.87</v>
      </c>
    </row>
    <row r="114" spans="1:11" ht="18.75" customHeight="1">
      <c r="A114" s="26" t="s">
        <v>75</v>
      </c>
      <c r="B114" s="40">
        <v>0</v>
      </c>
      <c r="C114" s="27">
        <f>+C103</f>
        <v>1093952.22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1093952.22</v>
      </c>
    </row>
    <row r="115" spans="1:11" ht="18.75" customHeight="1">
      <c r="A115" s="26" t="s">
        <v>76</v>
      </c>
      <c r="B115" s="40">
        <v>0</v>
      </c>
      <c r="C115" s="40">
        <v>0</v>
      </c>
      <c r="D115" s="27">
        <f>+D103</f>
        <v>1447694.3299999998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1447694.3299999998</v>
      </c>
    </row>
    <row r="116" spans="1:11" ht="18.75" customHeight="1">
      <c r="A116" s="26" t="s">
        <v>92</v>
      </c>
      <c r="B116" s="40">
        <v>0</v>
      </c>
      <c r="C116" s="40">
        <v>0</v>
      </c>
      <c r="D116" s="40">
        <v>0</v>
      </c>
      <c r="E116" s="27">
        <f>+E103</f>
        <v>668081.63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668081.63</v>
      </c>
    </row>
    <row r="117" spans="1:11" ht="18.75" customHeight="1">
      <c r="A117" s="70" t="s">
        <v>110</v>
      </c>
      <c r="B117" s="40">
        <v>0</v>
      </c>
      <c r="C117" s="40">
        <v>0</v>
      </c>
      <c r="D117" s="40">
        <v>0</v>
      </c>
      <c r="E117" s="40">
        <v>0</v>
      </c>
      <c r="F117" s="27">
        <v>209629.77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209629.77</v>
      </c>
    </row>
    <row r="118" spans="1:11" ht="18.75" customHeight="1">
      <c r="A118" s="70" t="s">
        <v>111</v>
      </c>
      <c r="B118" s="40">
        <v>0</v>
      </c>
      <c r="C118" s="40">
        <v>0</v>
      </c>
      <c r="D118" s="40">
        <v>0</v>
      </c>
      <c r="E118" s="40">
        <v>0</v>
      </c>
      <c r="F118" s="27">
        <v>388423.92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4"/>
        <v>388423.92</v>
      </c>
    </row>
    <row r="119" spans="1:11" ht="18.75" customHeight="1">
      <c r="A119" s="70" t="s">
        <v>112</v>
      </c>
      <c r="B119" s="40">
        <v>0</v>
      </c>
      <c r="C119" s="40">
        <v>0</v>
      </c>
      <c r="D119" s="40">
        <v>0</v>
      </c>
      <c r="E119" s="40">
        <v>0</v>
      </c>
      <c r="F119" s="27">
        <v>58639.39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4"/>
        <v>58639.39</v>
      </c>
    </row>
    <row r="120" spans="1:11" ht="18.75" customHeight="1">
      <c r="A120" s="70" t="s">
        <v>119</v>
      </c>
      <c r="B120" s="72">
        <v>0</v>
      </c>
      <c r="C120" s="72">
        <v>0</v>
      </c>
      <c r="D120" s="72">
        <v>0</v>
      </c>
      <c r="E120" s="72">
        <v>0</v>
      </c>
      <c r="F120" s="73">
        <v>436903.48</v>
      </c>
      <c r="G120" s="72">
        <v>0</v>
      </c>
      <c r="H120" s="72">
        <v>0</v>
      </c>
      <c r="I120" s="72">
        <v>0</v>
      </c>
      <c r="J120" s="72">
        <v>0</v>
      </c>
      <c r="K120" s="73">
        <f t="shared" si="24"/>
        <v>436903.48</v>
      </c>
    </row>
    <row r="121" spans="1:11" ht="18.75" customHeight="1">
      <c r="A121" s="70" t="s">
        <v>120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429318.91</v>
      </c>
      <c r="H121" s="40">
        <v>0</v>
      </c>
      <c r="I121" s="40">
        <v>0</v>
      </c>
      <c r="J121" s="40">
        <v>0</v>
      </c>
      <c r="K121" s="41">
        <f t="shared" si="24"/>
        <v>429318.91</v>
      </c>
    </row>
    <row r="122" spans="1:11" ht="18.75" customHeight="1">
      <c r="A122" s="70" t="s">
        <v>121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36136.75</v>
      </c>
      <c r="H122" s="40">
        <v>0</v>
      </c>
      <c r="I122" s="40">
        <v>0</v>
      </c>
      <c r="J122" s="40">
        <v>0</v>
      </c>
      <c r="K122" s="41">
        <f t="shared" si="24"/>
        <v>36136.75</v>
      </c>
    </row>
    <row r="123" spans="1:11" ht="18.75" customHeight="1">
      <c r="A123" s="70" t="s">
        <v>122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218991.34</v>
      </c>
      <c r="H123" s="40">
        <v>0</v>
      </c>
      <c r="I123" s="40">
        <v>0</v>
      </c>
      <c r="J123" s="40">
        <v>0</v>
      </c>
      <c r="K123" s="41">
        <f t="shared" si="24"/>
        <v>218991.34</v>
      </c>
    </row>
    <row r="124" spans="1:11" ht="18.75" customHeight="1">
      <c r="A124" s="70" t="s">
        <v>123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191813.16</v>
      </c>
      <c r="H124" s="40">
        <v>0</v>
      </c>
      <c r="I124" s="40">
        <v>0</v>
      </c>
      <c r="J124" s="40">
        <v>0</v>
      </c>
      <c r="K124" s="41">
        <f t="shared" si="24"/>
        <v>191813.16</v>
      </c>
    </row>
    <row r="125" spans="1:11" ht="18.75" customHeight="1">
      <c r="A125" s="70" t="s">
        <v>124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511804.45</v>
      </c>
      <c r="H125" s="40">
        <v>0</v>
      </c>
      <c r="I125" s="40">
        <v>0</v>
      </c>
      <c r="J125" s="40">
        <v>0</v>
      </c>
      <c r="K125" s="41">
        <f t="shared" si="24"/>
        <v>511804.45</v>
      </c>
    </row>
    <row r="126" spans="1:11" ht="18.75" customHeight="1">
      <c r="A126" s="70" t="s">
        <v>125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27">
        <v>233020.55</v>
      </c>
      <c r="I126" s="40">
        <v>0</v>
      </c>
      <c r="J126" s="40">
        <v>0</v>
      </c>
      <c r="K126" s="41">
        <f t="shared" si="24"/>
        <v>233020.55</v>
      </c>
    </row>
    <row r="127" spans="1:11" ht="18.75" customHeight="1">
      <c r="A127" s="70" t="s">
        <v>126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400413.16</v>
      </c>
      <c r="I127" s="40">
        <v>0</v>
      </c>
      <c r="J127" s="40">
        <v>0</v>
      </c>
      <c r="K127" s="41">
        <f t="shared" si="24"/>
        <v>400413.16</v>
      </c>
    </row>
    <row r="128" spans="1:11" ht="18.75" customHeight="1">
      <c r="A128" s="70" t="s">
        <v>127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27">
        <v>257638.79</v>
      </c>
      <c r="J128" s="40">
        <v>0</v>
      </c>
      <c r="K128" s="41">
        <f t="shared" si="24"/>
        <v>257638.79</v>
      </c>
    </row>
    <row r="129" spans="1:11" ht="18.75" customHeight="1">
      <c r="A129" s="71" t="s">
        <v>128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3">
        <v>481083.49</v>
      </c>
      <c r="K129" s="44">
        <f t="shared" si="24"/>
        <v>481083.49</v>
      </c>
    </row>
    <row r="130" spans="1:11" ht="18.75" customHeight="1">
      <c r="A130" s="39"/>
      <c r="B130" s="50">
        <v>0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f>J103-J129</f>
        <v>0</v>
      </c>
      <c r="K130" s="51"/>
    </row>
    <row r="131" ht="18.75" customHeight="1">
      <c r="A131" s="59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2016-03-03T19:44:21Z</dcterms:modified>
  <cp:category/>
  <cp:version/>
  <cp:contentType/>
  <cp:contentStatus/>
</cp:coreProperties>
</file>