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<sst xmlns="http://schemas.openxmlformats.org/spreadsheetml/2006/main" count="133" uniqueCount="133">
  <si>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</si>
  <si>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</si>
  <si>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</si>
  <si>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</si>
  <si>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</si>
  <si>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</si>
  <si>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</si>
  <si>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</si>
  <si>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</si>
  <si>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</si>
  <si>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</si>
  <si>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</si>
  <si>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</si>
  <si>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</si>
  <si>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</si>
  <si>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</si>
  <si>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</si>
  <si>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</si>
  <si>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</si>
  <si>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</si>
  <si>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</si>
  <si>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</si>
  <si>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</si>
  <si>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</si>
  <si>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</si>
  <si>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</si>
  <si>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</si>
  <si>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</si>
  <si>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</si>
  <si>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</si>
  <si>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</si>
  <si>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</si>
  <si>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</si>
  <si>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</si>
  <si>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</si>
  <si>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</si>
  <si>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</si>
  <si>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</si>
  <si>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</si>
  <si>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</si>
  <si>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</si>
  <si>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</si>
  <si>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</si>
  <si>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</si>
  <si>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</si>
  <si>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</si>
  <si>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</si>
  <si>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</si>
  <si>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</si>
  <si>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</si>
  <si>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</si>
  <si>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</si>
  <si>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</si>
  <si>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</si>
  <si>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</si>
  <si>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</si>
  <si>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</si>
  <si>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</si>
  <si>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</si>
  <si>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</si>
  <si>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</si>
  <si>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</si>
  <si>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</si>
  <si>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</si>
  <si>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</si>
  <si>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</si>
  <si>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</si>
  <si>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</si>
  <si>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</si>
  <si>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</si>
  <si>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</si>
  <si>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</si>
  <si>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</si>
  <si>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</si>
  <si>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</si>
  <si>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</si>
  <si>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</si>
  <si>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</si>
  <si>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</si>
  <si>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</si>
  <si>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</si>
  <si>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</si>
  <si>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</si>
  <si>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</si>
  <si>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</si>
  <si>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</si>
  <si>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</si>
  <si>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</si>
  <si>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</si>
  <si>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</si>
  <si>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</si>
  <si>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</si>
  <si>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</si>
  <si>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</si>
  <si>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</si>
  <si>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</si>
  <si>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</si>
  <si>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</si>
  <si>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</si>
  <si>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</si>
  <si>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</si>
  <si>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</si>
  <si>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</si>
  <si>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</si>
  <si>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</si>
  <si>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</si>
  <si>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</si>
  <si>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</si>
  <si>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</si>
  <si>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</si>
  <si>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</si>
  <si>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</si>
  <si>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</si>
  <si>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</si>
  <si>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</si>
  <si>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</si>
  <si>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</si>
  <si>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</si>
  <si>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</si>
  <si>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</si>
  <si>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</si>
  <si>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</si>
  <si>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</si>
  <si>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</si>
  <si>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</si>
  <si>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</si>
  <si>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</si>
  <si>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</si>
  <si>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</si>
  <si>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</si>
  <si>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28/02/16 - VENCIMENTO 04/03/16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</si>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</sst>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178441</v>
      </c>
      <c r="C7" s="9">
        <f t="shared" si="0"/>
        <v>231943</v>
      </c>
      <c r="D7" s="9">
        <f t="shared" si="0"/>
        <v>258282</v>
      </c>
      <c r="E7" s="9">
        <f t="shared" si="0"/>
        <v>142382</v>
      </c>
      <c r="F7" s="9">
        <f t="shared" si="0"/>
        <v>234162</v>
      </c>
      <c r="G7" s="9">
        <f t="shared" si="0"/>
        <v>383013</v>
      </c>
      <c r="H7" s="9">
        <f t="shared" si="0"/>
        <v>134788</v>
      </c>
      <c r="I7" s="9">
        <f t="shared" si="0"/>
        <v>27841</v>
      </c>
      <c r="J7" s="9">
        <f t="shared" si="0"/>
        <v>109820</v>
      </c>
      <c r="K7" s="9">
        <f t="shared" si="0"/>
        <v>1700672</v>
      </c>
      <c r="L7" s="52"/>
    </row>
    <row r="8" spans="1:11" ht="17.25" customHeight="1">
      <c r="A8" s="10" t="s">
        <v>101</v>
      </c>
      <c r="B8" s="11">
        <f>B9+B12+B16</f>
        <v>103006</v>
      </c>
      <c r="C8" s="11">
        <f aca="true" t="shared" si="1" ref="C8:J8">C9+C12+C16</f>
        <v>138798</v>
      </c>
      <c r="D8" s="11">
        <f t="shared" si="1"/>
        <v>144481</v>
      </c>
      <c r="E8" s="11">
        <f t="shared" si="1"/>
        <v>83738</v>
      </c>
      <c r="F8" s="11">
        <f t="shared" si="1"/>
        <v>127300</v>
      </c>
      <c r="G8" s="11">
        <f t="shared" si="1"/>
        <v>210180</v>
      </c>
      <c r="H8" s="11">
        <f t="shared" si="1"/>
        <v>84607</v>
      </c>
      <c r="I8" s="11">
        <f t="shared" si="1"/>
        <v>14516</v>
      </c>
      <c r="J8" s="11">
        <f t="shared" si="1"/>
        <v>62278</v>
      </c>
      <c r="K8" s="11">
        <f>SUM(B8:J8)</f>
        <v>968904</v>
      </c>
    </row>
    <row r="9" spans="1:11" ht="17.25" customHeight="1">
      <c r="A9" s="15" t="s">
        <v>17</v>
      </c>
      <c r="B9" s="13">
        <f>+B10+B11</f>
        <v>19688</v>
      </c>
      <c r="C9" s="13">
        <f aca="true" t="shared" si="2" ref="C9:J9">+C10+C11</f>
        <v>27638</v>
      </c>
      <c r="D9" s="13">
        <f t="shared" si="2"/>
        <v>26554</v>
      </c>
      <c r="E9" s="13">
        <f t="shared" si="2"/>
        <v>16352</v>
      </c>
      <c r="F9" s="13">
        <f t="shared" si="2"/>
        <v>20944</v>
      </c>
      <c r="G9" s="13">
        <f t="shared" si="2"/>
        <v>27246</v>
      </c>
      <c r="H9" s="13">
        <f t="shared" si="2"/>
        <v>17492</v>
      </c>
      <c r="I9" s="13">
        <f t="shared" si="2"/>
        <v>3439</v>
      </c>
      <c r="J9" s="13">
        <f t="shared" si="2"/>
        <v>10808</v>
      </c>
      <c r="K9" s="11">
        <f>SUM(B9:J9)</f>
        <v>170161</v>
      </c>
    </row>
    <row r="10" spans="1:11" ht="17.25" customHeight="1">
      <c r="A10" s="29" t="s">
        <v>18</v>
      </c>
      <c r="B10" s="13">
        <v>19688</v>
      </c>
      <c r="C10" s="13">
        <v>27638</v>
      </c>
      <c r="D10" s="13">
        <v>26554</v>
      </c>
      <c r="E10" s="13">
        <v>16352</v>
      </c>
      <c r="F10" s="13">
        <v>20944</v>
      </c>
      <c r="G10" s="13">
        <v>27246</v>
      </c>
      <c r="H10" s="13">
        <v>17492</v>
      </c>
      <c r="I10" s="13">
        <v>3439</v>
      </c>
      <c r="J10" s="13">
        <v>10808</v>
      </c>
      <c r="K10" s="11">
        <f>SUM(B10:J10)</f>
        <v>170161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64684</v>
      </c>
      <c r="C12" s="17">
        <f t="shared" si="3"/>
        <v>87757</v>
      </c>
      <c r="D12" s="17">
        <f t="shared" si="3"/>
        <v>94215</v>
      </c>
      <c r="E12" s="17">
        <f t="shared" si="3"/>
        <v>54161</v>
      </c>
      <c r="F12" s="17">
        <f t="shared" si="3"/>
        <v>84009</v>
      </c>
      <c r="G12" s="17">
        <f t="shared" si="3"/>
        <v>147964</v>
      </c>
      <c r="H12" s="17">
        <f t="shared" si="3"/>
        <v>55771</v>
      </c>
      <c r="I12" s="17">
        <f t="shared" si="3"/>
        <v>8722</v>
      </c>
      <c r="J12" s="17">
        <f t="shared" si="3"/>
        <v>40235</v>
      </c>
      <c r="K12" s="11">
        <f aca="true" t="shared" si="4" ref="K12:K27">SUM(B12:J12)</f>
        <v>637518</v>
      </c>
    </row>
    <row r="13" spans="1:13" ht="17.25" customHeight="1">
      <c r="A13" s="14" t="s">
        <v>20</v>
      </c>
      <c r="B13" s="13">
        <v>32095</v>
      </c>
      <c r="C13" s="13">
        <v>47581</v>
      </c>
      <c r="D13" s="13">
        <v>50384</v>
      </c>
      <c r="E13" s="13">
        <v>29134</v>
      </c>
      <c r="F13" s="13">
        <v>41966</v>
      </c>
      <c r="G13" s="13">
        <v>69466</v>
      </c>
      <c r="H13" s="13">
        <v>26464</v>
      </c>
      <c r="I13" s="13">
        <v>5179</v>
      </c>
      <c r="J13" s="13">
        <v>21753</v>
      </c>
      <c r="K13" s="11">
        <f t="shared" si="4"/>
        <v>324022</v>
      </c>
      <c r="L13" s="52"/>
      <c r="M13" s="53"/>
    </row>
    <row r="14" spans="1:12" ht="17.25" customHeight="1">
      <c r="A14" s="14" t="s">
        <v>21</v>
      </c>
      <c r="B14" s="13">
        <v>31337</v>
      </c>
      <c r="C14" s="13">
        <v>38392</v>
      </c>
      <c r="D14" s="13">
        <v>42325</v>
      </c>
      <c r="E14" s="13">
        <v>23937</v>
      </c>
      <c r="F14" s="13">
        <v>40765</v>
      </c>
      <c r="G14" s="13">
        <v>76650</v>
      </c>
      <c r="H14" s="13">
        <v>27793</v>
      </c>
      <c r="I14" s="13">
        <v>3346</v>
      </c>
      <c r="J14" s="13">
        <v>17939</v>
      </c>
      <c r="K14" s="11">
        <f t="shared" si="4"/>
        <v>302484</v>
      </c>
      <c r="L14" s="52"/>
    </row>
    <row r="15" spans="1:11" ht="17.25" customHeight="1">
      <c r="A15" s="14" t="s">
        <v>22</v>
      </c>
      <c r="B15" s="13">
        <v>1252</v>
      </c>
      <c r="C15" s="13">
        <v>1784</v>
      </c>
      <c r="D15" s="13">
        <v>1506</v>
      </c>
      <c r="E15" s="13">
        <v>1090</v>
      </c>
      <c r="F15" s="13">
        <v>1278</v>
      </c>
      <c r="G15" s="13">
        <v>1848</v>
      </c>
      <c r="H15" s="13">
        <v>1514</v>
      </c>
      <c r="I15" s="13">
        <v>197</v>
      </c>
      <c r="J15" s="13">
        <v>543</v>
      </c>
      <c r="K15" s="11">
        <f t="shared" si="4"/>
        <v>11012</v>
      </c>
    </row>
    <row r="16" spans="1:11" ht="17.25" customHeight="1">
      <c r="A16" s="15" t="s">
        <v>97</v>
      </c>
      <c r="B16" s="13">
        <f>B17+B18+B19</f>
        <v>18634</v>
      </c>
      <c r="C16" s="13">
        <f aca="true" t="shared" si="5" ref="C16:J16">C17+C18+C19</f>
        <v>23403</v>
      </c>
      <c r="D16" s="13">
        <f t="shared" si="5"/>
        <v>23712</v>
      </c>
      <c r="E16" s="13">
        <f t="shared" si="5"/>
        <v>13225</v>
      </c>
      <c r="F16" s="13">
        <f t="shared" si="5"/>
        <v>22347</v>
      </c>
      <c r="G16" s="13">
        <f t="shared" si="5"/>
        <v>34970</v>
      </c>
      <c r="H16" s="13">
        <f t="shared" si="5"/>
        <v>11344</v>
      </c>
      <c r="I16" s="13">
        <f t="shared" si="5"/>
        <v>2355</v>
      </c>
      <c r="J16" s="13">
        <f t="shared" si="5"/>
        <v>11235</v>
      </c>
      <c r="K16" s="11">
        <f t="shared" si="4"/>
        <v>161225</v>
      </c>
    </row>
    <row r="17" spans="1:11" ht="17.25" customHeight="1">
      <c r="A17" s="14" t="s">
        <v>98</v>
      </c>
      <c r="B17" s="13">
        <v>5291</v>
      </c>
      <c r="C17" s="13">
        <v>6943</v>
      </c>
      <c r="D17" s="13">
        <v>7161</v>
      </c>
      <c r="E17" s="13">
        <v>4198</v>
      </c>
      <c r="F17" s="13">
        <v>7020</v>
      </c>
      <c r="G17" s="13">
        <v>11287</v>
      </c>
      <c r="H17" s="13">
        <v>3935</v>
      </c>
      <c r="I17" s="13">
        <v>833</v>
      </c>
      <c r="J17" s="13">
        <v>3128</v>
      </c>
      <c r="K17" s="11">
        <f t="shared" si="4"/>
        <v>49796</v>
      </c>
    </row>
    <row r="18" spans="1:11" ht="17.25" customHeight="1">
      <c r="A18" s="14" t="s">
        <v>99</v>
      </c>
      <c r="B18" s="13">
        <v>1643</v>
      </c>
      <c r="C18" s="13">
        <v>1987</v>
      </c>
      <c r="D18" s="13">
        <v>2660</v>
      </c>
      <c r="E18" s="13">
        <v>1472</v>
      </c>
      <c r="F18" s="13">
        <v>3083</v>
      </c>
      <c r="G18" s="13">
        <v>5893</v>
      </c>
      <c r="H18" s="13">
        <v>1265</v>
      </c>
      <c r="I18" s="13">
        <v>227</v>
      </c>
      <c r="J18" s="13">
        <v>1327</v>
      </c>
      <c r="K18" s="11">
        <f t="shared" si="4"/>
        <v>19557</v>
      </c>
    </row>
    <row r="19" spans="1:11" ht="17.25" customHeight="1">
      <c r="A19" s="14" t="s">
        <v>100</v>
      </c>
      <c r="B19" s="13">
        <v>11700</v>
      </c>
      <c r="C19" s="13">
        <v>14473</v>
      </c>
      <c r="D19" s="13">
        <v>13891</v>
      </c>
      <c r="E19" s="13">
        <v>7555</v>
      </c>
      <c r="F19" s="13">
        <v>12244</v>
      </c>
      <c r="G19" s="13">
        <v>17790</v>
      </c>
      <c r="H19" s="13">
        <v>6144</v>
      </c>
      <c r="I19" s="13">
        <v>1295</v>
      </c>
      <c r="J19" s="13">
        <v>6780</v>
      </c>
      <c r="K19" s="11">
        <f t="shared" si="4"/>
        <v>91872</v>
      </c>
    </row>
    <row r="20" spans="1:11" ht="17.25" customHeight="1">
      <c r="A20" s="16" t="s">
        <v>23</v>
      </c>
      <c r="B20" s="11">
        <f>+B21+B22+B23</f>
        <v>51549</v>
      </c>
      <c r="C20" s="11">
        <f aca="true" t="shared" si="6" ref="C20:J20">+C21+C22+C23</f>
        <v>56881</v>
      </c>
      <c r="D20" s="11">
        <f t="shared" si="6"/>
        <v>70980</v>
      </c>
      <c r="E20" s="11">
        <f t="shared" si="6"/>
        <v>36108</v>
      </c>
      <c r="F20" s="11">
        <f t="shared" si="6"/>
        <v>76077</v>
      </c>
      <c r="G20" s="11">
        <f t="shared" si="6"/>
        <v>135067</v>
      </c>
      <c r="H20" s="11">
        <f t="shared" si="6"/>
        <v>35248</v>
      </c>
      <c r="I20" s="11">
        <f t="shared" si="6"/>
        <v>7397</v>
      </c>
      <c r="J20" s="11">
        <f t="shared" si="6"/>
        <v>27835</v>
      </c>
      <c r="K20" s="11">
        <f t="shared" si="4"/>
        <v>497142</v>
      </c>
    </row>
    <row r="21" spans="1:12" ht="17.25" customHeight="1">
      <c r="A21" s="12" t="s">
        <v>24</v>
      </c>
      <c r="B21" s="13">
        <v>29466</v>
      </c>
      <c r="C21" s="13">
        <v>35590</v>
      </c>
      <c r="D21" s="13">
        <v>43802</v>
      </c>
      <c r="E21" s="13">
        <v>22739</v>
      </c>
      <c r="F21" s="13">
        <v>44234</v>
      </c>
      <c r="G21" s="13">
        <v>70153</v>
      </c>
      <c r="H21" s="13">
        <v>19983</v>
      </c>
      <c r="I21" s="13">
        <v>5054</v>
      </c>
      <c r="J21" s="13">
        <v>16927</v>
      </c>
      <c r="K21" s="11">
        <f t="shared" si="4"/>
        <v>287948</v>
      </c>
      <c r="L21" s="52"/>
    </row>
    <row r="22" spans="1:12" ht="17.25" customHeight="1">
      <c r="A22" s="12" t="s">
        <v>25</v>
      </c>
      <c r="B22" s="13">
        <v>21429</v>
      </c>
      <c r="C22" s="13">
        <v>20600</v>
      </c>
      <c r="D22" s="13">
        <v>26437</v>
      </c>
      <c r="E22" s="13">
        <v>12908</v>
      </c>
      <c r="F22" s="13">
        <v>31228</v>
      </c>
      <c r="G22" s="13">
        <v>63816</v>
      </c>
      <c r="H22" s="13">
        <v>14811</v>
      </c>
      <c r="I22" s="13">
        <v>2252</v>
      </c>
      <c r="J22" s="13">
        <v>10653</v>
      </c>
      <c r="K22" s="11">
        <f t="shared" si="4"/>
        <v>204134</v>
      </c>
      <c r="L22" s="52"/>
    </row>
    <row r="23" spans="1:11" ht="17.25" customHeight="1">
      <c r="A23" s="12" t="s">
        <v>26</v>
      </c>
      <c r="B23" s="13">
        <v>654</v>
      </c>
      <c r="C23" s="13">
        <v>691</v>
      </c>
      <c r="D23" s="13">
        <v>741</v>
      </c>
      <c r="E23" s="13">
        <v>461</v>
      </c>
      <c r="F23" s="13">
        <v>615</v>
      </c>
      <c r="G23" s="13">
        <v>1098</v>
      </c>
      <c r="H23" s="13">
        <v>454</v>
      </c>
      <c r="I23" s="13">
        <v>91</v>
      </c>
      <c r="J23" s="13">
        <v>255</v>
      </c>
      <c r="K23" s="11">
        <f t="shared" si="4"/>
        <v>5060</v>
      </c>
    </row>
    <row r="24" spans="1:11" ht="17.25" customHeight="1">
      <c r="A24" s="16" t="s">
        <v>27</v>
      </c>
      <c r="B24" s="13">
        <v>23886</v>
      </c>
      <c r="C24" s="13">
        <v>36264</v>
      </c>
      <c r="D24" s="13">
        <v>42821</v>
      </c>
      <c r="E24" s="13">
        <v>22536</v>
      </c>
      <c r="F24" s="13">
        <v>30785</v>
      </c>
      <c r="G24" s="13">
        <v>37766</v>
      </c>
      <c r="H24" s="13">
        <v>13998</v>
      </c>
      <c r="I24" s="13">
        <v>5928</v>
      </c>
      <c r="J24" s="13">
        <v>19707</v>
      </c>
      <c r="K24" s="11">
        <f t="shared" si="4"/>
        <v>233691</v>
      </c>
    </row>
    <row r="25" spans="1:12" ht="17.25" customHeight="1">
      <c r="A25" s="12" t="s">
        <v>28</v>
      </c>
      <c r="B25" s="13">
        <v>15287</v>
      </c>
      <c r="C25" s="13">
        <v>23209</v>
      </c>
      <c r="D25" s="13">
        <v>27405</v>
      </c>
      <c r="E25" s="13">
        <v>14423</v>
      </c>
      <c r="F25" s="13">
        <v>19702</v>
      </c>
      <c r="G25" s="13">
        <v>24170</v>
      </c>
      <c r="H25" s="13">
        <v>8959</v>
      </c>
      <c r="I25" s="13">
        <v>3794</v>
      </c>
      <c r="J25" s="13">
        <v>12612</v>
      </c>
      <c r="K25" s="11">
        <f t="shared" si="4"/>
        <v>149561</v>
      </c>
      <c r="L25" s="52"/>
    </row>
    <row r="26" spans="1:12" ht="17.25" customHeight="1">
      <c r="A26" s="12" t="s">
        <v>29</v>
      </c>
      <c r="B26" s="13">
        <v>8599</v>
      </c>
      <c r="C26" s="13">
        <v>13055</v>
      </c>
      <c r="D26" s="13">
        <v>15416</v>
      </c>
      <c r="E26" s="13">
        <v>8113</v>
      </c>
      <c r="F26" s="13">
        <v>11083</v>
      </c>
      <c r="G26" s="13">
        <v>13596</v>
      </c>
      <c r="H26" s="13">
        <v>5039</v>
      </c>
      <c r="I26" s="13">
        <v>2134</v>
      </c>
      <c r="J26" s="13">
        <v>7095</v>
      </c>
      <c r="K26" s="11">
        <f t="shared" si="4"/>
        <v>84130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935</v>
      </c>
      <c r="I27" s="11">
        <v>0</v>
      </c>
      <c r="J27" s="11">
        <v>0</v>
      </c>
      <c r="K27" s="11">
        <f t="shared" si="4"/>
        <v>935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29206.75</v>
      </c>
      <c r="I35" s="19">
        <v>0</v>
      </c>
      <c r="J35" s="19">
        <v>0</v>
      </c>
      <c r="K35" s="23">
        <f>SUM(B35:J35)</f>
        <v>29206.75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481425.95999999996</v>
      </c>
      <c r="C47" s="22">
        <f aca="true" t="shared" si="11" ref="C47:H47">+C48+C57</f>
        <v>709652.1099999999</v>
      </c>
      <c r="D47" s="22">
        <f t="shared" si="11"/>
        <v>886516.49</v>
      </c>
      <c r="E47" s="22">
        <f t="shared" si="11"/>
        <v>425515.13</v>
      </c>
      <c r="F47" s="22">
        <f t="shared" si="11"/>
        <v>667017.4799999999</v>
      </c>
      <c r="G47" s="22">
        <f t="shared" si="11"/>
        <v>935654.45</v>
      </c>
      <c r="H47" s="22">
        <f t="shared" si="11"/>
        <v>415194.63999999996</v>
      </c>
      <c r="I47" s="22">
        <f>+I48+I57</f>
        <v>134115.07</v>
      </c>
      <c r="J47" s="22">
        <f>+J48+J57</f>
        <v>327356.65</v>
      </c>
      <c r="K47" s="22">
        <f>SUM(B47:J47)</f>
        <v>4982447.98</v>
      </c>
    </row>
    <row r="48" spans="1:11" ht="17.25" customHeight="1">
      <c r="A48" s="16" t="s">
        <v>115</v>
      </c>
      <c r="B48" s="23">
        <f>SUM(B49:B56)</f>
        <v>463309.58999999997</v>
      </c>
      <c r="C48" s="23">
        <f aca="true" t="shared" si="12" ref="C48:J48">SUM(C49:C56)</f>
        <v>686740.3699999999</v>
      </c>
      <c r="D48" s="23">
        <f t="shared" si="12"/>
        <v>860240.22</v>
      </c>
      <c r="E48" s="23">
        <f t="shared" si="12"/>
        <v>403712.47000000003</v>
      </c>
      <c r="F48" s="23">
        <f t="shared" si="12"/>
        <v>644262.7899999999</v>
      </c>
      <c r="G48" s="23">
        <f t="shared" si="12"/>
        <v>906591.3999999999</v>
      </c>
      <c r="H48" s="23">
        <f t="shared" si="12"/>
        <v>395744.12999999995</v>
      </c>
      <c r="I48" s="23">
        <f t="shared" si="12"/>
        <v>134115.07</v>
      </c>
      <c r="J48" s="23">
        <f t="shared" si="12"/>
        <v>313666.56</v>
      </c>
      <c r="K48" s="23">
        <f aca="true" t="shared" si="13" ref="K48:K57">SUM(B48:J48)</f>
        <v>4808382.6</v>
      </c>
    </row>
    <row r="49" spans="1:11" ht="17.25" customHeight="1">
      <c r="A49" s="34" t="s">
        <v>46</v>
      </c>
      <c r="B49" s="23">
        <f aca="true" t="shared" si="14" ref="B49:H49">ROUND(B30*B7,2)</f>
        <v>460074.43</v>
      </c>
      <c r="C49" s="23">
        <f t="shared" si="14"/>
        <v>680590.34</v>
      </c>
      <c r="D49" s="23">
        <f t="shared" si="14"/>
        <v>855145.87</v>
      </c>
      <c r="E49" s="23">
        <f t="shared" si="14"/>
        <v>400919.24</v>
      </c>
      <c r="F49" s="23">
        <f t="shared" si="14"/>
        <v>640081.83</v>
      </c>
      <c r="G49" s="23">
        <f t="shared" si="14"/>
        <v>900655.07</v>
      </c>
      <c r="H49" s="23">
        <f t="shared" si="14"/>
        <v>363442.36</v>
      </c>
      <c r="I49" s="23">
        <f>ROUND(I30*I7,2)</f>
        <v>133049.35</v>
      </c>
      <c r="J49" s="23">
        <f>ROUND(J30*J7,2)</f>
        <v>311449.52</v>
      </c>
      <c r="K49" s="23">
        <f t="shared" si="13"/>
        <v>4745408.01</v>
      </c>
    </row>
    <row r="50" spans="1:11" ht="17.25" customHeight="1">
      <c r="A50" s="34" t="s">
        <v>47</v>
      </c>
      <c r="B50" s="19">
        <v>0</v>
      </c>
      <c r="C50" s="23">
        <f>ROUND(C31*C7,2)</f>
        <v>1512.83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1512.83</v>
      </c>
    </row>
    <row r="51" spans="1:11" ht="17.25" customHeight="1">
      <c r="A51" s="68" t="s">
        <v>108</v>
      </c>
      <c r="B51" s="69">
        <f aca="true" t="shared" si="15" ref="B51:H51">ROUND(B32*B7,2)</f>
        <v>-856.52</v>
      </c>
      <c r="C51" s="69">
        <f t="shared" si="15"/>
        <v>-1136.52</v>
      </c>
      <c r="D51" s="69">
        <f t="shared" si="15"/>
        <v>-1291.41</v>
      </c>
      <c r="E51" s="69">
        <f t="shared" si="15"/>
        <v>-652.17</v>
      </c>
      <c r="F51" s="69">
        <f t="shared" si="15"/>
        <v>-1100.56</v>
      </c>
      <c r="G51" s="69">
        <f t="shared" si="15"/>
        <v>-1493.75</v>
      </c>
      <c r="H51" s="69">
        <f t="shared" si="15"/>
        <v>-620.02</v>
      </c>
      <c r="I51" s="19">
        <v>0</v>
      </c>
      <c r="J51" s="19">
        <v>0</v>
      </c>
      <c r="K51" s="69">
        <f>SUM(B51:J51)</f>
        <v>-7150.950000000001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29206.75</v>
      </c>
      <c r="I53" s="31">
        <f>+I35</f>
        <v>0</v>
      </c>
      <c r="J53" s="31">
        <f>+J35</f>
        <v>0</v>
      </c>
      <c r="K53" s="23">
        <f t="shared" si="13"/>
        <v>29206.75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-32537.27999999999</v>
      </c>
      <c r="C61" s="35">
        <f t="shared" si="16"/>
        <v>-123650</v>
      </c>
      <c r="D61" s="35">
        <f t="shared" si="16"/>
        <v>-122022.4</v>
      </c>
      <c r="E61" s="35">
        <f t="shared" si="16"/>
        <v>-77860.17</v>
      </c>
      <c r="F61" s="35">
        <f t="shared" si="16"/>
        <v>-27063.940000000002</v>
      </c>
      <c r="G61" s="35">
        <f t="shared" si="16"/>
        <v>-133568.68</v>
      </c>
      <c r="H61" s="35">
        <f t="shared" si="16"/>
        <v>-78366.59000000001</v>
      </c>
      <c r="I61" s="35">
        <f t="shared" si="16"/>
        <v>-19645</v>
      </c>
      <c r="J61" s="35">
        <f t="shared" si="16"/>
        <v>-46930.08</v>
      </c>
      <c r="K61" s="35">
        <f>SUM(B61:J61)</f>
        <v>-661644.1399999999</v>
      </c>
    </row>
    <row r="62" spans="1:11" ht="18.75" customHeight="1">
      <c r="A62" s="16" t="s">
        <v>77</v>
      </c>
      <c r="B62" s="35">
        <f aca="true" t="shared" si="17" ref="B62:J62">B63+B64+B65+B66+B67+B68</f>
        <v>-74814.4</v>
      </c>
      <c r="C62" s="35">
        <f t="shared" si="17"/>
        <v>-105024.4</v>
      </c>
      <c r="D62" s="35">
        <f t="shared" si="17"/>
        <v>-100905.2</v>
      </c>
      <c r="E62" s="35">
        <f t="shared" si="17"/>
        <v>-62137.6</v>
      </c>
      <c r="F62" s="35">
        <f t="shared" si="17"/>
        <v>-79587.2</v>
      </c>
      <c r="G62" s="35">
        <f t="shared" si="17"/>
        <v>-103534.8</v>
      </c>
      <c r="H62" s="35">
        <f t="shared" si="17"/>
        <v>-66469.6</v>
      </c>
      <c r="I62" s="35">
        <f t="shared" si="17"/>
        <v>-13068.2</v>
      </c>
      <c r="J62" s="35">
        <f t="shared" si="17"/>
        <v>-41070.4</v>
      </c>
      <c r="K62" s="35">
        <f aca="true" t="shared" si="18" ref="K62:K100">SUM(B62:J62)</f>
        <v>-646611.7999999999</v>
      </c>
    </row>
    <row r="63" spans="1:11" ht="18.75" customHeight="1">
      <c r="A63" s="12" t="s">
        <v>78</v>
      </c>
      <c r="B63" s="35">
        <f>-ROUND(B9*$D$3,2)</f>
        <v>-74814.4</v>
      </c>
      <c r="C63" s="35">
        <f aca="true" t="shared" si="19" ref="C63:J63">-ROUND(C9*$D$3,2)</f>
        <v>-105024.4</v>
      </c>
      <c r="D63" s="35">
        <f t="shared" si="19"/>
        <v>-100905.2</v>
      </c>
      <c r="E63" s="35">
        <f t="shared" si="19"/>
        <v>-62137.6</v>
      </c>
      <c r="F63" s="35">
        <f t="shared" si="19"/>
        <v>-79587.2</v>
      </c>
      <c r="G63" s="35">
        <f t="shared" si="19"/>
        <v>-103534.8</v>
      </c>
      <c r="H63" s="35">
        <f t="shared" si="19"/>
        <v>-66469.6</v>
      </c>
      <c r="I63" s="35">
        <f t="shared" si="19"/>
        <v>-13068.2</v>
      </c>
      <c r="J63" s="35">
        <f t="shared" si="19"/>
        <v>-41070.4</v>
      </c>
      <c r="K63" s="35">
        <f t="shared" si="18"/>
        <v>-646611.7999999999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42277.12</v>
      </c>
      <c r="C69" s="35">
        <f aca="true" t="shared" si="20" ref="C69:J69">SUM(C70:C98)</f>
        <v>-18625.6</v>
      </c>
      <c r="D69" s="35">
        <f t="shared" si="20"/>
        <v>-21117.2</v>
      </c>
      <c r="E69" s="35">
        <f t="shared" si="20"/>
        <v>-15722.57</v>
      </c>
      <c r="F69" s="35">
        <f t="shared" si="20"/>
        <v>52523.259999999995</v>
      </c>
      <c r="G69" s="35">
        <f t="shared" si="20"/>
        <v>-30033.879999999997</v>
      </c>
      <c r="H69" s="35">
        <f t="shared" si="20"/>
        <v>-11896.99</v>
      </c>
      <c r="I69" s="35">
        <f t="shared" si="20"/>
        <v>-6576.8</v>
      </c>
      <c r="J69" s="35">
        <f t="shared" si="20"/>
        <v>-5859.68</v>
      </c>
      <c r="K69" s="35">
        <f t="shared" si="18"/>
        <v>-15032.340000000004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-3531.78</v>
      </c>
      <c r="F93" s="19">
        <v>0</v>
      </c>
      <c r="G93" s="19">
        <v>0</v>
      </c>
      <c r="H93" s="19">
        <v>0</v>
      </c>
      <c r="I93" s="48">
        <v>-1689.85</v>
      </c>
      <c r="J93" s="48">
        <v>-5859.68</v>
      </c>
      <c r="K93" s="48">
        <f t="shared" si="18"/>
        <v>-11081.310000000001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15275.65</v>
      </c>
      <c r="C97" s="48">
        <v>-6958.29</v>
      </c>
      <c r="D97" s="48">
        <v>-7748.46</v>
      </c>
      <c r="E97" s="48">
        <v>-4271.46</v>
      </c>
      <c r="F97" s="48">
        <v>20043.77</v>
      </c>
      <c r="G97" s="48">
        <v>-11490.39</v>
      </c>
      <c r="H97" s="48">
        <v>-4015.59</v>
      </c>
      <c r="I97" s="48">
        <v>-835.23</v>
      </c>
      <c r="J97" s="19"/>
      <c r="K97" s="31"/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/>
      <c r="K98" s="31"/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448888.67999999993</v>
      </c>
      <c r="C103" s="24">
        <f t="shared" si="21"/>
        <v>586002.1099999999</v>
      </c>
      <c r="D103" s="24">
        <f t="shared" si="21"/>
        <v>764494.0900000001</v>
      </c>
      <c r="E103" s="24">
        <f t="shared" si="21"/>
        <v>347654.96</v>
      </c>
      <c r="F103" s="24">
        <f t="shared" si="21"/>
        <v>639953.5399999999</v>
      </c>
      <c r="G103" s="24">
        <f t="shared" si="21"/>
        <v>802085.7699999999</v>
      </c>
      <c r="H103" s="24">
        <f t="shared" si="21"/>
        <v>336828.04999999993</v>
      </c>
      <c r="I103" s="24">
        <f>+I104+I105</f>
        <v>114470.07</v>
      </c>
      <c r="J103" s="24">
        <f>+J104+J105</f>
        <v>280426.57</v>
      </c>
      <c r="K103" s="48">
        <f>SUM(B103:J103)</f>
        <v>4320803.84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430772.30999999994</v>
      </c>
      <c r="C104" s="24">
        <f t="shared" si="22"/>
        <v>563090.3699999999</v>
      </c>
      <c r="D104" s="24">
        <f t="shared" si="22"/>
        <v>738217.8200000001</v>
      </c>
      <c r="E104" s="24">
        <f t="shared" si="22"/>
        <v>325852.30000000005</v>
      </c>
      <c r="F104" s="24">
        <f t="shared" si="22"/>
        <v>617198.85</v>
      </c>
      <c r="G104" s="24">
        <f t="shared" si="22"/>
        <v>773022.7199999999</v>
      </c>
      <c r="H104" s="24">
        <f t="shared" si="22"/>
        <v>317377.5399999999</v>
      </c>
      <c r="I104" s="24">
        <f t="shared" si="22"/>
        <v>114470.07</v>
      </c>
      <c r="J104" s="24">
        <f t="shared" si="22"/>
        <v>266736.48</v>
      </c>
      <c r="K104" s="48">
        <f>SUM(B104:J104)</f>
        <v>4146738.4599999995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4320803.83</v>
      </c>
      <c r="L111" s="54"/>
    </row>
    <row r="112" spans="1:11" ht="18.75" customHeight="1">
      <c r="A112" s="26" t="s">
        <v>73</v>
      </c>
      <c r="B112" s="27">
        <v>57676.36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57676.36</v>
      </c>
    </row>
    <row r="113" spans="1:11" ht="18.75" customHeight="1">
      <c r="A113" s="26" t="s">
        <v>74</v>
      </c>
      <c r="B113" s="27">
        <v>391212.32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391212.32</v>
      </c>
    </row>
    <row r="114" spans="1:11" ht="18.75" customHeight="1">
      <c r="A114" s="26" t="s">
        <v>75</v>
      </c>
      <c r="B114" s="40">
        <v>0</v>
      </c>
      <c r="C114" s="27">
        <f>+C103</f>
        <v>586002.1099999999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586002.1099999999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764494.0900000001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764494.0900000001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347654.96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347654.96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122348.85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122348.85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227652.83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227652.83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38134.73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38134.73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251817.13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251817.13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238411.58</v>
      </c>
      <c r="H121" s="40">
        <v>0</v>
      </c>
      <c r="I121" s="40">
        <v>0</v>
      </c>
      <c r="J121" s="40">
        <v>0</v>
      </c>
      <c r="K121" s="41">
        <f t="shared" si="24"/>
        <v>238411.58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24420.08</v>
      </c>
      <c r="H122" s="40">
        <v>0</v>
      </c>
      <c r="I122" s="40">
        <v>0</v>
      </c>
      <c r="J122" s="40">
        <v>0</v>
      </c>
      <c r="K122" s="41">
        <f t="shared" si="24"/>
        <v>24420.08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125457.24</v>
      </c>
      <c r="H123" s="40">
        <v>0</v>
      </c>
      <c r="I123" s="40">
        <v>0</v>
      </c>
      <c r="J123" s="40">
        <v>0</v>
      </c>
      <c r="K123" s="41">
        <f t="shared" si="24"/>
        <v>125457.24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114400.58</v>
      </c>
      <c r="H124" s="40">
        <v>0</v>
      </c>
      <c r="I124" s="40">
        <v>0</v>
      </c>
      <c r="J124" s="40">
        <v>0</v>
      </c>
      <c r="K124" s="41">
        <f t="shared" si="24"/>
        <v>114400.58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299396.29</v>
      </c>
      <c r="H125" s="40">
        <v>0</v>
      </c>
      <c r="I125" s="40">
        <v>0</v>
      </c>
      <c r="J125" s="40">
        <v>0</v>
      </c>
      <c r="K125" s="41">
        <f t="shared" si="24"/>
        <v>299396.29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123958.65</v>
      </c>
      <c r="I126" s="40">
        <v>0</v>
      </c>
      <c r="J126" s="40">
        <v>0</v>
      </c>
      <c r="K126" s="41">
        <f t="shared" si="24"/>
        <v>123958.65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212869.39</v>
      </c>
      <c r="I127" s="40">
        <v>0</v>
      </c>
      <c r="J127" s="40">
        <v>0</v>
      </c>
      <c r="K127" s="41">
        <f t="shared" si="24"/>
        <v>212869.39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114470.07</v>
      </c>
      <c r="J128" s="40">
        <v>0</v>
      </c>
      <c r="K128" s="41">
        <f t="shared" si="24"/>
        <v>114470.07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280426.57</v>
      </c>
      <c r="K129" s="44">
        <f t="shared" si="24"/>
        <v>280426.57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2016-03-03T19:46:05Z</dcterms:modified>
  <cp:category/>
  <cp:version/>
  <cp:contentType/>
  <cp:contentStatus/>
</cp:coreProperties>
</file>