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<sst xmlns="http://schemas.openxmlformats.org/spreadsheetml/2006/main" count="133" uniqueCount="133">
  <si>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</si>
  <si>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</si>
  <si>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</si>
  <si>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</si>
  <si>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</si>
  <si>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</si>
  <si>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</si>
  <si>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</si>
  <si>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</si>
  <si>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</si>
  <si>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</si>
  <si>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</si>
  <si>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</si>
  <si>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</si>
  <si>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</si>
  <si>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</si>
  <si>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</si>
  <si>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</si>
  <si>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</si>
  <si>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</si>
  <si>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</si>
  <si>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</si>
  <si>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</si>
  <si>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</si>
  <si>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</si>
  <si>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</si>
  <si>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</si>
  <si>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</si>
  <si>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</si>
  <si>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</si>
  <si>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</si>
  <si>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</si>
  <si>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</si>
  <si>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</si>
  <si>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</si>
  <si>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</si>
  <si>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</si>
  <si>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</si>
  <si>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</si>
  <si>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</si>
  <si>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</si>
  <si>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</si>
  <si>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</si>
  <si>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</si>
  <si>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</si>
  <si>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</si>
  <si>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</si>
  <si>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</si>
  <si>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</si>
  <si>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</si>
  <si>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</si>
  <si>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</si>
  <si>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</si>
  <si>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</si>
  <si>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</si>
  <si>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</si>
  <si>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</si>
  <si>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</si>
  <si>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</si>
  <si>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</si>
  <si>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</si>
  <si>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</si>
  <si>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</si>
  <si>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</si>
  <si>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</si>
  <si>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</si>
  <si>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</si>
  <si>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</si>
  <si>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</si>
  <si>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</si>
  <si>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</si>
  <si>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</si>
  <si>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</si>
  <si>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</si>
  <si>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</si>
  <si>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</si>
  <si>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</si>
  <si>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</si>
  <si>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</si>
  <si>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</si>
  <si>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</si>
  <si>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</si>
  <si>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</si>
  <si>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</si>
  <si>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</si>
  <si>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</si>
  <si>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</si>
  <si>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</si>
  <si>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</si>
  <si>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</si>
  <si>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</si>
  <si>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</si>
  <si>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</si>
  <si>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</si>
  <si>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</si>
  <si>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</si>
  <si>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</si>
  <si>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</si>
  <si>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</si>
  <si>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</si>
  <si>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</si>
  <si>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</si>
  <si>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</si>
  <si>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</si>
  <si>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</si>
  <si>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</si>
  <si>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</si>
  <si>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</si>
  <si>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</si>
  <si>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</si>
  <si>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</si>
  <si>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</si>
  <si>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</si>
  <si>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</si>
  <si>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</si>
  <si>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</si>
  <si>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</si>
  <si>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</si>
  <si>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</si>
  <si>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</si>
  <si>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</si>
  <si>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</si>
  <si>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</si>
  <si>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</si>
  <si>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</si>
  <si>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</si>
  <si>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</si>
  <si>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</si>
  <si>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</si>
  <si>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</si>
  <si>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6.2.28. Ajuste Financeiro</t>
  </si>
  <si>
    <t>6.2.29. Ajuste Financeiro Retroativo</t>
  </si>
  <si>
    <t>OPERAÇÃO 29/02/16 - VENCIMENTO 07/03/16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</si>
</sst>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617018</v>
      </c>
      <c r="C7" s="9">
        <f t="shared" si="0"/>
        <v>771959</v>
      </c>
      <c r="D7" s="9">
        <f t="shared" si="0"/>
        <v>810386</v>
      </c>
      <c r="E7" s="9">
        <f t="shared" si="0"/>
        <v>544618</v>
      </c>
      <c r="F7" s="9">
        <f t="shared" si="0"/>
        <v>727385</v>
      </c>
      <c r="G7" s="9">
        <f t="shared" si="0"/>
        <v>1225049</v>
      </c>
      <c r="H7" s="9">
        <f t="shared" si="0"/>
        <v>571475</v>
      </c>
      <c r="I7" s="9">
        <f t="shared" si="0"/>
        <v>127263</v>
      </c>
      <c r="J7" s="9">
        <f t="shared" si="0"/>
        <v>313181</v>
      </c>
      <c r="K7" s="9">
        <f t="shared" si="0"/>
        <v>5708334</v>
      </c>
      <c r="L7" s="52"/>
    </row>
    <row r="8" spans="1:11" ht="17.25" customHeight="1">
      <c r="A8" s="10" t="s">
        <v>101</v>
      </c>
      <c r="B8" s="11">
        <f>B9+B12+B16</f>
        <v>373852</v>
      </c>
      <c r="C8" s="11">
        <f aca="true" t="shared" si="1" ref="C8:J8">C9+C12+C16</f>
        <v>477287</v>
      </c>
      <c r="D8" s="11">
        <f t="shared" si="1"/>
        <v>471963</v>
      </c>
      <c r="E8" s="11">
        <f t="shared" si="1"/>
        <v>330846</v>
      </c>
      <c r="F8" s="11">
        <f t="shared" si="1"/>
        <v>424262</v>
      </c>
      <c r="G8" s="11">
        <f t="shared" si="1"/>
        <v>701616</v>
      </c>
      <c r="H8" s="11">
        <f t="shared" si="1"/>
        <v>362235</v>
      </c>
      <c r="I8" s="11">
        <f t="shared" si="1"/>
        <v>71006</v>
      </c>
      <c r="J8" s="11">
        <f t="shared" si="1"/>
        <v>184073</v>
      </c>
      <c r="K8" s="11">
        <f>SUM(B8:J8)</f>
        <v>3397140</v>
      </c>
    </row>
    <row r="9" spans="1:11" ht="17.25" customHeight="1">
      <c r="A9" s="15" t="s">
        <v>17</v>
      </c>
      <c r="B9" s="13">
        <f>+B10+B11</f>
        <v>51318</v>
      </c>
      <c r="C9" s="13">
        <f aca="true" t="shared" si="2" ref="C9:J9">+C10+C11</f>
        <v>68245</v>
      </c>
      <c r="D9" s="13">
        <f t="shared" si="2"/>
        <v>58475</v>
      </c>
      <c r="E9" s="13">
        <f t="shared" si="2"/>
        <v>44999</v>
      </c>
      <c r="F9" s="13">
        <f t="shared" si="2"/>
        <v>53518</v>
      </c>
      <c r="G9" s="13">
        <f t="shared" si="2"/>
        <v>72060</v>
      </c>
      <c r="H9" s="13">
        <f t="shared" si="2"/>
        <v>62179</v>
      </c>
      <c r="I9" s="13">
        <f t="shared" si="2"/>
        <v>10938</v>
      </c>
      <c r="J9" s="13">
        <f t="shared" si="2"/>
        <v>20926</v>
      </c>
      <c r="K9" s="11">
        <f>SUM(B9:J9)</f>
        <v>442658</v>
      </c>
    </row>
    <row r="10" spans="1:11" ht="17.25" customHeight="1">
      <c r="A10" s="29" t="s">
        <v>18</v>
      </c>
      <c r="B10" s="13">
        <v>51318</v>
      </c>
      <c r="C10" s="13">
        <v>68245</v>
      </c>
      <c r="D10" s="13">
        <v>58475</v>
      </c>
      <c r="E10" s="13">
        <v>44999</v>
      </c>
      <c r="F10" s="13">
        <v>53518</v>
      </c>
      <c r="G10" s="13">
        <v>72060</v>
      </c>
      <c r="H10" s="13">
        <v>62179</v>
      </c>
      <c r="I10" s="13">
        <v>10938</v>
      </c>
      <c r="J10" s="13">
        <v>20926</v>
      </c>
      <c r="K10" s="11">
        <f>SUM(B10:J10)</f>
        <v>442658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248973</v>
      </c>
      <c r="C12" s="17">
        <f t="shared" si="3"/>
        <v>319271</v>
      </c>
      <c r="D12" s="17">
        <f t="shared" si="3"/>
        <v>322070</v>
      </c>
      <c r="E12" s="17">
        <f t="shared" si="3"/>
        <v>227485</v>
      </c>
      <c r="F12" s="17">
        <f t="shared" si="3"/>
        <v>292113</v>
      </c>
      <c r="G12" s="17">
        <f t="shared" si="3"/>
        <v>503615</v>
      </c>
      <c r="H12" s="17">
        <f t="shared" si="3"/>
        <v>242482</v>
      </c>
      <c r="I12" s="17">
        <f t="shared" si="3"/>
        <v>45668</v>
      </c>
      <c r="J12" s="17">
        <f t="shared" si="3"/>
        <v>125199</v>
      </c>
      <c r="K12" s="11">
        <f aca="true" t="shared" si="4" ref="K12:K27">SUM(B12:J12)</f>
        <v>2326876</v>
      </c>
    </row>
    <row r="13" spans="1:13" ht="17.25" customHeight="1">
      <c r="A13" s="14" t="s">
        <v>20</v>
      </c>
      <c r="B13" s="13">
        <v>123486</v>
      </c>
      <c r="C13" s="13">
        <v>169195</v>
      </c>
      <c r="D13" s="13">
        <v>173726</v>
      </c>
      <c r="E13" s="13">
        <v>120295</v>
      </c>
      <c r="F13" s="13">
        <v>153810</v>
      </c>
      <c r="G13" s="13">
        <v>249624</v>
      </c>
      <c r="H13" s="13">
        <v>116841</v>
      </c>
      <c r="I13" s="13">
        <v>26181</v>
      </c>
      <c r="J13" s="13">
        <v>68410</v>
      </c>
      <c r="K13" s="11">
        <f t="shared" si="4"/>
        <v>1201568</v>
      </c>
      <c r="L13" s="52"/>
      <c r="M13" s="53"/>
    </row>
    <row r="14" spans="1:12" ht="17.25" customHeight="1">
      <c r="A14" s="14" t="s">
        <v>21</v>
      </c>
      <c r="B14" s="13">
        <v>116869</v>
      </c>
      <c r="C14" s="13">
        <v>137471</v>
      </c>
      <c r="D14" s="13">
        <v>138310</v>
      </c>
      <c r="E14" s="13">
        <v>99144</v>
      </c>
      <c r="F14" s="13">
        <v>130273</v>
      </c>
      <c r="G14" s="13">
        <v>241619</v>
      </c>
      <c r="H14" s="13">
        <v>112611</v>
      </c>
      <c r="I14" s="13">
        <v>17156</v>
      </c>
      <c r="J14" s="13">
        <v>53723</v>
      </c>
      <c r="K14" s="11">
        <f t="shared" si="4"/>
        <v>1047176</v>
      </c>
      <c r="L14" s="52"/>
    </row>
    <row r="15" spans="1:11" ht="17.25" customHeight="1">
      <c r="A15" s="14" t="s">
        <v>22</v>
      </c>
      <c r="B15" s="13">
        <v>8618</v>
      </c>
      <c r="C15" s="13">
        <v>12605</v>
      </c>
      <c r="D15" s="13">
        <v>10034</v>
      </c>
      <c r="E15" s="13">
        <v>8046</v>
      </c>
      <c r="F15" s="13">
        <v>8030</v>
      </c>
      <c r="G15" s="13">
        <v>12372</v>
      </c>
      <c r="H15" s="13">
        <v>13030</v>
      </c>
      <c r="I15" s="13">
        <v>2331</v>
      </c>
      <c r="J15" s="13">
        <v>3066</v>
      </c>
      <c r="K15" s="11">
        <f t="shared" si="4"/>
        <v>78132</v>
      </c>
    </row>
    <row r="16" spans="1:11" ht="17.25" customHeight="1">
      <c r="A16" s="15" t="s">
        <v>97</v>
      </c>
      <c r="B16" s="13">
        <f>B17+B18+B19</f>
        <v>73561</v>
      </c>
      <c r="C16" s="13">
        <f aca="true" t="shared" si="5" ref="C16:J16">C17+C18+C19</f>
        <v>89771</v>
      </c>
      <c r="D16" s="13">
        <f t="shared" si="5"/>
        <v>91418</v>
      </c>
      <c r="E16" s="13">
        <f t="shared" si="5"/>
        <v>58362</v>
      </c>
      <c r="F16" s="13">
        <f t="shared" si="5"/>
        <v>78631</v>
      </c>
      <c r="G16" s="13">
        <f t="shared" si="5"/>
        <v>125941</v>
      </c>
      <c r="H16" s="13">
        <f t="shared" si="5"/>
        <v>57574</v>
      </c>
      <c r="I16" s="13">
        <f t="shared" si="5"/>
        <v>14400</v>
      </c>
      <c r="J16" s="13">
        <f t="shared" si="5"/>
        <v>37948</v>
      </c>
      <c r="K16" s="11">
        <f t="shared" si="4"/>
        <v>627606</v>
      </c>
    </row>
    <row r="17" spans="1:11" ht="17.25" customHeight="1">
      <c r="A17" s="14" t="s">
        <v>98</v>
      </c>
      <c r="B17" s="13">
        <v>16437</v>
      </c>
      <c r="C17" s="13">
        <v>21737</v>
      </c>
      <c r="D17" s="13">
        <v>20808</v>
      </c>
      <c r="E17" s="13">
        <v>14486</v>
      </c>
      <c r="F17" s="13">
        <v>21067</v>
      </c>
      <c r="G17" s="13">
        <v>36030</v>
      </c>
      <c r="H17" s="13">
        <v>16044</v>
      </c>
      <c r="I17" s="13">
        <v>3752</v>
      </c>
      <c r="J17" s="13">
        <v>7943</v>
      </c>
      <c r="K17" s="11">
        <f t="shared" si="4"/>
        <v>158304</v>
      </c>
    </row>
    <row r="18" spans="1:11" ht="17.25" customHeight="1">
      <c r="A18" s="14" t="s">
        <v>99</v>
      </c>
      <c r="B18" s="13">
        <v>5438</v>
      </c>
      <c r="C18" s="13">
        <v>5057</v>
      </c>
      <c r="D18" s="13">
        <v>7082</v>
      </c>
      <c r="E18" s="13">
        <v>4495</v>
      </c>
      <c r="F18" s="13">
        <v>7941</v>
      </c>
      <c r="G18" s="13">
        <v>14105</v>
      </c>
      <c r="H18" s="13">
        <v>3861</v>
      </c>
      <c r="I18" s="13">
        <v>896</v>
      </c>
      <c r="J18" s="13">
        <v>3061</v>
      </c>
      <c r="K18" s="11">
        <f t="shared" si="4"/>
        <v>51936</v>
      </c>
    </row>
    <row r="19" spans="1:11" ht="17.25" customHeight="1">
      <c r="A19" s="14" t="s">
        <v>100</v>
      </c>
      <c r="B19" s="13">
        <v>51686</v>
      </c>
      <c r="C19" s="13">
        <v>62977</v>
      </c>
      <c r="D19" s="13">
        <v>63528</v>
      </c>
      <c r="E19" s="13">
        <v>39381</v>
      </c>
      <c r="F19" s="13">
        <v>49623</v>
      </c>
      <c r="G19" s="13">
        <v>75806</v>
      </c>
      <c r="H19" s="13">
        <v>37669</v>
      </c>
      <c r="I19" s="13">
        <v>9752</v>
      </c>
      <c r="J19" s="13">
        <v>26944</v>
      </c>
      <c r="K19" s="11">
        <f t="shared" si="4"/>
        <v>417366</v>
      </c>
    </row>
    <row r="20" spans="1:11" ht="17.25" customHeight="1">
      <c r="A20" s="16" t="s">
        <v>23</v>
      </c>
      <c r="B20" s="11">
        <f>+B21+B22+B23</f>
        <v>179328</v>
      </c>
      <c r="C20" s="11">
        <f aca="true" t="shared" si="6" ref="C20:J20">+C21+C22+C23</f>
        <v>197917</v>
      </c>
      <c r="D20" s="11">
        <f t="shared" si="6"/>
        <v>227102</v>
      </c>
      <c r="E20" s="11">
        <f t="shared" si="6"/>
        <v>146034</v>
      </c>
      <c r="F20" s="11">
        <f t="shared" si="6"/>
        <v>223325</v>
      </c>
      <c r="G20" s="11">
        <f t="shared" si="6"/>
        <v>419424</v>
      </c>
      <c r="H20" s="11">
        <f t="shared" si="6"/>
        <v>150272</v>
      </c>
      <c r="I20" s="11">
        <f t="shared" si="6"/>
        <v>35940</v>
      </c>
      <c r="J20" s="11">
        <f t="shared" si="6"/>
        <v>83214</v>
      </c>
      <c r="K20" s="11">
        <f t="shared" si="4"/>
        <v>1662556</v>
      </c>
    </row>
    <row r="21" spans="1:12" ht="17.25" customHeight="1">
      <c r="A21" s="12" t="s">
        <v>24</v>
      </c>
      <c r="B21" s="13">
        <v>99898</v>
      </c>
      <c r="C21" s="13">
        <v>120911</v>
      </c>
      <c r="D21" s="13">
        <v>138828</v>
      </c>
      <c r="E21" s="13">
        <v>87649</v>
      </c>
      <c r="F21" s="13">
        <v>133219</v>
      </c>
      <c r="G21" s="13">
        <v>231226</v>
      </c>
      <c r="H21" s="13">
        <v>88114</v>
      </c>
      <c r="I21" s="13">
        <v>23121</v>
      </c>
      <c r="J21" s="13">
        <v>50237</v>
      </c>
      <c r="K21" s="11">
        <f t="shared" si="4"/>
        <v>973203</v>
      </c>
      <c r="L21" s="52"/>
    </row>
    <row r="22" spans="1:12" ht="17.25" customHeight="1">
      <c r="A22" s="12" t="s">
        <v>25</v>
      </c>
      <c r="B22" s="13">
        <v>75320</v>
      </c>
      <c r="C22" s="13">
        <v>72291</v>
      </c>
      <c r="D22" s="13">
        <v>83789</v>
      </c>
      <c r="E22" s="13">
        <v>55333</v>
      </c>
      <c r="F22" s="13">
        <v>86489</v>
      </c>
      <c r="G22" s="13">
        <v>181802</v>
      </c>
      <c r="H22" s="13">
        <v>57658</v>
      </c>
      <c r="I22" s="13">
        <v>11930</v>
      </c>
      <c r="J22" s="13">
        <v>31621</v>
      </c>
      <c r="K22" s="11">
        <f t="shared" si="4"/>
        <v>656233</v>
      </c>
      <c r="L22" s="52"/>
    </row>
    <row r="23" spans="1:11" ht="17.25" customHeight="1">
      <c r="A23" s="12" t="s">
        <v>26</v>
      </c>
      <c r="B23" s="13">
        <v>4110</v>
      </c>
      <c r="C23" s="13">
        <v>4715</v>
      </c>
      <c r="D23" s="13">
        <v>4485</v>
      </c>
      <c r="E23" s="13">
        <v>3052</v>
      </c>
      <c r="F23" s="13">
        <v>3617</v>
      </c>
      <c r="G23" s="13">
        <v>6396</v>
      </c>
      <c r="H23" s="13">
        <v>4500</v>
      </c>
      <c r="I23" s="13">
        <v>889</v>
      </c>
      <c r="J23" s="13">
        <v>1356</v>
      </c>
      <c r="K23" s="11">
        <f t="shared" si="4"/>
        <v>33120</v>
      </c>
    </row>
    <row r="24" spans="1:11" ht="17.25" customHeight="1">
      <c r="A24" s="16" t="s">
        <v>27</v>
      </c>
      <c r="B24" s="13">
        <v>63838</v>
      </c>
      <c r="C24" s="13">
        <v>96755</v>
      </c>
      <c r="D24" s="13">
        <v>111321</v>
      </c>
      <c r="E24" s="13">
        <v>67738</v>
      </c>
      <c r="F24" s="13">
        <v>79798</v>
      </c>
      <c r="G24" s="13">
        <v>104009</v>
      </c>
      <c r="H24" s="13">
        <v>50690</v>
      </c>
      <c r="I24" s="13">
        <v>20317</v>
      </c>
      <c r="J24" s="13">
        <v>45894</v>
      </c>
      <c r="K24" s="11">
        <f t="shared" si="4"/>
        <v>640360</v>
      </c>
    </row>
    <row r="25" spans="1:12" ht="17.25" customHeight="1">
      <c r="A25" s="12" t="s">
        <v>28</v>
      </c>
      <c r="B25" s="13">
        <v>40856</v>
      </c>
      <c r="C25" s="13">
        <v>61923</v>
      </c>
      <c r="D25" s="13">
        <v>71245</v>
      </c>
      <c r="E25" s="13">
        <v>43352</v>
      </c>
      <c r="F25" s="13">
        <v>51071</v>
      </c>
      <c r="G25" s="13">
        <v>66566</v>
      </c>
      <c r="H25" s="13">
        <v>32442</v>
      </c>
      <c r="I25" s="13">
        <v>13003</v>
      </c>
      <c r="J25" s="13">
        <v>29372</v>
      </c>
      <c r="K25" s="11">
        <f t="shared" si="4"/>
        <v>409830</v>
      </c>
      <c r="L25" s="52"/>
    </row>
    <row r="26" spans="1:12" ht="17.25" customHeight="1">
      <c r="A26" s="12" t="s">
        <v>29</v>
      </c>
      <c r="B26" s="13">
        <v>22982</v>
      </c>
      <c r="C26" s="13">
        <v>34832</v>
      </c>
      <c r="D26" s="13">
        <v>40076</v>
      </c>
      <c r="E26" s="13">
        <v>24386</v>
      </c>
      <c r="F26" s="13">
        <v>28727</v>
      </c>
      <c r="G26" s="13">
        <v>37443</v>
      </c>
      <c r="H26" s="13">
        <v>18248</v>
      </c>
      <c r="I26" s="13">
        <v>7314</v>
      </c>
      <c r="J26" s="13">
        <v>16522</v>
      </c>
      <c r="K26" s="11">
        <f t="shared" si="4"/>
        <v>230530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8278</v>
      </c>
      <c r="I27" s="11">
        <v>0</v>
      </c>
      <c r="J27" s="11">
        <v>0</v>
      </c>
      <c r="K27" s="11">
        <f t="shared" si="4"/>
        <v>8278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9406.9</v>
      </c>
      <c r="I35" s="19">
        <v>0</v>
      </c>
      <c r="J35" s="19">
        <v>0</v>
      </c>
      <c r="K35" s="23">
        <f>SUM(B35:J35)</f>
        <v>9406.9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1610103.87</v>
      </c>
      <c r="C47" s="22">
        <f aca="true" t="shared" si="11" ref="C47:H47">+C48+C57</f>
        <v>2295097.18</v>
      </c>
      <c r="D47" s="22">
        <f t="shared" si="11"/>
        <v>2711717.1099999994</v>
      </c>
      <c r="E47" s="22">
        <f t="shared" si="11"/>
        <v>1556288.8199999998</v>
      </c>
      <c r="F47" s="22">
        <f t="shared" si="11"/>
        <v>2012924.4</v>
      </c>
      <c r="G47" s="22">
        <f t="shared" si="11"/>
        <v>2912418.16</v>
      </c>
      <c r="H47" s="22">
        <f t="shared" si="11"/>
        <v>1570868.8499999999</v>
      </c>
      <c r="I47" s="22">
        <f>+I48+I57</f>
        <v>609242.87</v>
      </c>
      <c r="J47" s="22">
        <f>+J48+J57</f>
        <v>904088.45</v>
      </c>
      <c r="K47" s="22">
        <f>SUM(B47:J47)</f>
        <v>16182749.709999999</v>
      </c>
    </row>
    <row r="48" spans="1:11" ht="17.25" customHeight="1">
      <c r="A48" s="16" t="s">
        <v>115</v>
      </c>
      <c r="B48" s="23">
        <f>SUM(B49:B56)</f>
        <v>1591987.5</v>
      </c>
      <c r="C48" s="23">
        <f aca="true" t="shared" si="12" ref="C48:J48">SUM(C49:C56)</f>
        <v>2272185.44</v>
      </c>
      <c r="D48" s="23">
        <f t="shared" si="12"/>
        <v>2685440.8399999994</v>
      </c>
      <c r="E48" s="23">
        <f t="shared" si="12"/>
        <v>1534486.16</v>
      </c>
      <c r="F48" s="23">
        <f t="shared" si="12"/>
        <v>1990169.71</v>
      </c>
      <c r="G48" s="23">
        <f t="shared" si="12"/>
        <v>2883355.1100000003</v>
      </c>
      <c r="H48" s="23">
        <f t="shared" si="12"/>
        <v>1551418.3399999999</v>
      </c>
      <c r="I48" s="23">
        <f t="shared" si="12"/>
        <v>609242.87</v>
      </c>
      <c r="J48" s="23">
        <f t="shared" si="12"/>
        <v>890398.36</v>
      </c>
      <c r="K48" s="23">
        <f aca="true" t="shared" si="13" ref="K48:K57">SUM(B48:J48)</f>
        <v>16008684.329999996</v>
      </c>
    </row>
    <row r="49" spans="1:11" ht="17.25" customHeight="1">
      <c r="A49" s="34" t="s">
        <v>46</v>
      </c>
      <c r="B49" s="23">
        <f aca="true" t="shared" si="14" ref="B49:H49">ROUND(B30*B7,2)</f>
        <v>1590857.51</v>
      </c>
      <c r="C49" s="23">
        <f t="shared" si="14"/>
        <v>2265159.29</v>
      </c>
      <c r="D49" s="23">
        <f t="shared" si="14"/>
        <v>2683107.01</v>
      </c>
      <c r="E49" s="23">
        <f t="shared" si="14"/>
        <v>1533535.36</v>
      </c>
      <c r="F49" s="23">
        <f t="shared" si="14"/>
        <v>1988306.9</v>
      </c>
      <c r="G49" s="23">
        <f t="shared" si="14"/>
        <v>2880702.72</v>
      </c>
      <c r="H49" s="23">
        <f t="shared" si="14"/>
        <v>1540925.19</v>
      </c>
      <c r="I49" s="23">
        <f>ROUND(I30*I7,2)</f>
        <v>608177.15</v>
      </c>
      <c r="J49" s="23">
        <f>ROUND(J30*J7,2)</f>
        <v>888181.32</v>
      </c>
      <c r="K49" s="23">
        <f t="shared" si="13"/>
        <v>15978952.450000001</v>
      </c>
    </row>
    <row r="50" spans="1:11" ht="17.25" customHeight="1">
      <c r="A50" s="34" t="s">
        <v>47</v>
      </c>
      <c r="B50" s="19">
        <v>0</v>
      </c>
      <c r="C50" s="23">
        <f>ROUND(C31*C7,2)</f>
        <v>5035.03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5035.03</v>
      </c>
    </row>
    <row r="51" spans="1:11" ht="17.25" customHeight="1">
      <c r="A51" s="68" t="s">
        <v>108</v>
      </c>
      <c r="B51" s="69">
        <f aca="true" t="shared" si="15" ref="B51:H51">ROUND(B32*B7,2)</f>
        <v>-2961.69</v>
      </c>
      <c r="C51" s="69">
        <f t="shared" si="15"/>
        <v>-3782.6</v>
      </c>
      <c r="D51" s="69">
        <f t="shared" si="15"/>
        <v>-4051.93</v>
      </c>
      <c r="E51" s="69">
        <f t="shared" si="15"/>
        <v>-2494.6</v>
      </c>
      <c r="F51" s="69">
        <f t="shared" si="15"/>
        <v>-3418.71</v>
      </c>
      <c r="G51" s="69">
        <f t="shared" si="15"/>
        <v>-4777.69</v>
      </c>
      <c r="H51" s="69">
        <f t="shared" si="15"/>
        <v>-2628.79</v>
      </c>
      <c r="I51" s="19">
        <v>0</v>
      </c>
      <c r="J51" s="19">
        <v>0</v>
      </c>
      <c r="K51" s="69">
        <f>SUM(B51:J51)</f>
        <v>-24116.01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9406.9</v>
      </c>
      <c r="I53" s="31">
        <f>+I35</f>
        <v>0</v>
      </c>
      <c r="J53" s="31">
        <f>+J35</f>
        <v>0</v>
      </c>
      <c r="K53" s="23">
        <f t="shared" si="13"/>
        <v>9406.9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-220993.77</v>
      </c>
      <c r="C61" s="35">
        <f t="shared" si="16"/>
        <v>-298082.55000000005</v>
      </c>
      <c r="D61" s="35">
        <f t="shared" si="16"/>
        <v>-328557.66000000003</v>
      </c>
      <c r="E61" s="35">
        <f t="shared" si="16"/>
        <v>-390382.06</v>
      </c>
      <c r="F61" s="35">
        <f t="shared" si="16"/>
        <v>-245508.05999999997</v>
      </c>
      <c r="G61" s="35">
        <f t="shared" si="16"/>
        <v>-464746.65</v>
      </c>
      <c r="H61" s="35">
        <f t="shared" si="16"/>
        <v>-270889.97000000003</v>
      </c>
      <c r="I61" s="35">
        <f t="shared" si="16"/>
        <v>-109451.81</v>
      </c>
      <c r="J61" s="35">
        <f t="shared" si="16"/>
        <v>-110838.08</v>
      </c>
      <c r="K61" s="35">
        <f>SUM(B61:J61)</f>
        <v>-2439450.6100000003</v>
      </c>
    </row>
    <row r="62" spans="1:11" ht="18.75" customHeight="1">
      <c r="A62" s="16" t="s">
        <v>77</v>
      </c>
      <c r="B62" s="35">
        <f aca="true" t="shared" si="17" ref="B62:J62">B63+B64+B65+B66+B67+B68</f>
        <v>-295559.29</v>
      </c>
      <c r="C62" s="35">
        <f t="shared" si="17"/>
        <v>-271839.33</v>
      </c>
      <c r="D62" s="35">
        <f t="shared" si="17"/>
        <v>-268584.02</v>
      </c>
      <c r="E62" s="35">
        <f t="shared" si="17"/>
        <v>-329759.99</v>
      </c>
      <c r="F62" s="35">
        <f t="shared" si="17"/>
        <v>-311366.02999999997</v>
      </c>
      <c r="G62" s="35">
        <f t="shared" si="17"/>
        <v>-360338.76</v>
      </c>
      <c r="H62" s="35">
        <f t="shared" si="17"/>
        <v>-236553.2</v>
      </c>
      <c r="I62" s="35">
        <f t="shared" si="17"/>
        <v>-41564.4</v>
      </c>
      <c r="J62" s="35">
        <f t="shared" si="17"/>
        <v>-79518.8</v>
      </c>
      <c r="K62" s="35">
        <f aca="true" t="shared" si="18" ref="K62:K93">SUM(B62:J62)</f>
        <v>-2195083.82</v>
      </c>
    </row>
    <row r="63" spans="1:11" ht="18.75" customHeight="1">
      <c r="A63" s="12" t="s">
        <v>78</v>
      </c>
      <c r="B63" s="35">
        <f>-ROUND(B9*$D$3,2)</f>
        <v>-195008.4</v>
      </c>
      <c r="C63" s="35">
        <f aca="true" t="shared" si="19" ref="C63:J63">-ROUND(C9*$D$3,2)</f>
        <v>-259331</v>
      </c>
      <c r="D63" s="35">
        <f t="shared" si="19"/>
        <v>-222205</v>
      </c>
      <c r="E63" s="35">
        <f t="shared" si="19"/>
        <v>-170996.2</v>
      </c>
      <c r="F63" s="35">
        <f t="shared" si="19"/>
        <v>-203368.4</v>
      </c>
      <c r="G63" s="35">
        <f t="shared" si="19"/>
        <v>-273828</v>
      </c>
      <c r="H63" s="35">
        <f t="shared" si="19"/>
        <v>-236280.2</v>
      </c>
      <c r="I63" s="35">
        <f t="shared" si="19"/>
        <v>-41564.4</v>
      </c>
      <c r="J63" s="35">
        <f t="shared" si="19"/>
        <v>-79518.8</v>
      </c>
      <c r="K63" s="35">
        <f t="shared" si="18"/>
        <v>-1682100.4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-1493.4</v>
      </c>
      <c r="C65" s="35">
        <v>-277.4</v>
      </c>
      <c r="D65" s="35">
        <v>-691.6</v>
      </c>
      <c r="E65" s="35">
        <v>-995.6</v>
      </c>
      <c r="F65" s="35">
        <v>-383.8</v>
      </c>
      <c r="G65" s="35">
        <v>-311.6</v>
      </c>
      <c r="H65" s="19">
        <v>0</v>
      </c>
      <c r="I65" s="19">
        <v>0</v>
      </c>
      <c r="J65" s="19">
        <v>0</v>
      </c>
      <c r="K65" s="35">
        <f t="shared" si="18"/>
        <v>-4153.400000000001</v>
      </c>
    </row>
    <row r="66" spans="1:11" ht="18.75" customHeight="1">
      <c r="A66" s="12" t="s">
        <v>109</v>
      </c>
      <c r="B66" s="35">
        <v>-5734.2</v>
      </c>
      <c r="C66" s="35">
        <v>-2606.8</v>
      </c>
      <c r="D66" s="35">
        <v>-1170.4</v>
      </c>
      <c r="E66" s="35">
        <v>-3298.4</v>
      </c>
      <c r="F66" s="35">
        <v>-611.8</v>
      </c>
      <c r="G66" s="35">
        <v>-2128</v>
      </c>
      <c r="H66" s="35">
        <v>-19</v>
      </c>
      <c r="I66" s="19">
        <v>0</v>
      </c>
      <c r="J66" s="19">
        <v>0</v>
      </c>
      <c r="K66" s="35">
        <f t="shared" si="18"/>
        <v>-15568.599999999999</v>
      </c>
    </row>
    <row r="67" spans="1:11" ht="18.75" customHeight="1">
      <c r="A67" s="12" t="s">
        <v>55</v>
      </c>
      <c r="B67" s="35">
        <v>-93233.29</v>
      </c>
      <c r="C67" s="35">
        <v>-9624.13</v>
      </c>
      <c r="D67" s="35">
        <v>-44517.02</v>
      </c>
      <c r="E67" s="35">
        <v>-154469.79</v>
      </c>
      <c r="F67" s="35">
        <v>-107002.03</v>
      </c>
      <c r="G67" s="35">
        <v>-84071.16</v>
      </c>
      <c r="H67" s="35">
        <v>-254</v>
      </c>
      <c r="I67" s="19">
        <v>0</v>
      </c>
      <c r="J67" s="19">
        <v>0</v>
      </c>
      <c r="K67" s="35">
        <f t="shared" si="18"/>
        <v>-493171.42000000004</v>
      </c>
    </row>
    <row r="68" spans="1:11" ht="18.75" customHeight="1">
      <c r="A68" s="12" t="s">
        <v>56</v>
      </c>
      <c r="B68" s="19">
        <v>-90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s="74" customFormat="1" ht="18.75" customHeight="1">
      <c r="A69" s="66" t="s">
        <v>82</v>
      </c>
      <c r="B69" s="69">
        <f>SUM(B70:B98)</f>
        <v>74565.51999999999</v>
      </c>
      <c r="C69" s="69">
        <f aca="true" t="shared" si="20" ref="C69:J69">SUM(C70:C98)</f>
        <v>-26243.22</v>
      </c>
      <c r="D69" s="69">
        <f t="shared" si="20"/>
        <v>-59973.64000000001</v>
      </c>
      <c r="E69" s="69">
        <f t="shared" si="20"/>
        <v>-60622.07</v>
      </c>
      <c r="F69" s="69">
        <f t="shared" si="20"/>
        <v>65857.97</v>
      </c>
      <c r="G69" s="69">
        <f t="shared" si="20"/>
        <v>-104407.89</v>
      </c>
      <c r="H69" s="69">
        <f t="shared" si="20"/>
        <v>-34336.77</v>
      </c>
      <c r="I69" s="69">
        <f t="shared" si="20"/>
        <v>-67887.41</v>
      </c>
      <c r="J69" s="69">
        <f t="shared" si="20"/>
        <v>-31319.28</v>
      </c>
      <c r="K69" s="69">
        <f t="shared" si="18"/>
        <v>-244366.79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-1141.36</v>
      </c>
      <c r="E72" s="19">
        <v>0</v>
      </c>
      <c r="F72" s="35">
        <v>-406.8</v>
      </c>
      <c r="G72" s="19">
        <v>0</v>
      </c>
      <c r="H72" s="19">
        <v>0</v>
      </c>
      <c r="I72" s="47">
        <v>-2266.9</v>
      </c>
      <c r="J72" s="19">
        <v>0</v>
      </c>
      <c r="K72" s="35">
        <f t="shared" si="18"/>
        <v>-3815.06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69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-21400.41</v>
      </c>
      <c r="E74" s="35">
        <v>-15007.26</v>
      </c>
      <c r="F74" s="35">
        <v>-20623.08</v>
      </c>
      <c r="G74" s="35">
        <v>-31426.4</v>
      </c>
      <c r="H74" s="35">
        <v>-15387.98</v>
      </c>
      <c r="I74" s="35">
        <v>-5409.59</v>
      </c>
      <c r="J74" s="35">
        <v>-11152.33</v>
      </c>
      <c r="K74" s="69">
        <f t="shared" si="18"/>
        <v>-158639.06999999998</v>
      </c>
    </row>
    <row r="75" spans="1:11" ht="18.75" customHeight="1">
      <c r="A75" s="12" t="s">
        <v>62</v>
      </c>
      <c r="B75" s="35">
        <v>7493.43</v>
      </c>
      <c r="C75" s="35">
        <v>31220.66</v>
      </c>
      <c r="D75" s="35">
        <v>-892.93</v>
      </c>
      <c r="E75" s="35">
        <v>-8439.74</v>
      </c>
      <c r="F75" s="35">
        <v>-11607.86</v>
      </c>
      <c r="G75" s="35">
        <v>-17686.53</v>
      </c>
      <c r="H75" s="35">
        <v>5828.52</v>
      </c>
      <c r="I75" s="35">
        <v>-1931.78</v>
      </c>
      <c r="J75" s="35">
        <v>-3983.77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-12917.2</v>
      </c>
      <c r="F93" s="19">
        <v>0</v>
      </c>
      <c r="G93" s="19">
        <v>0</v>
      </c>
      <c r="H93" s="19">
        <v>0</v>
      </c>
      <c r="I93" s="48">
        <v>-7676.46</v>
      </c>
      <c r="J93" s="48">
        <v>-16183.18</v>
      </c>
      <c r="K93" s="48">
        <f t="shared" si="18"/>
        <v>-36776.84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66" t="s">
        <v>130</v>
      </c>
      <c r="B97" s="48">
        <v>55664.84</v>
      </c>
      <c r="C97" s="48">
        <v>-23158.77</v>
      </c>
      <c r="D97" s="48">
        <v>-24311.58</v>
      </c>
      <c r="E97" s="48">
        <v>-16338.54</v>
      </c>
      <c r="F97" s="48">
        <v>65609.32</v>
      </c>
      <c r="G97" s="48">
        <v>-36751.47</v>
      </c>
      <c r="H97" s="48">
        <v>-16895.91</v>
      </c>
      <c r="I97" s="48">
        <v>-3817.89</v>
      </c>
      <c r="J97" s="19">
        <v>0</v>
      </c>
      <c r="K97" s="31">
        <f>ROUND(SUM(B97:J97),2)</f>
        <v>0</v>
      </c>
      <c r="L97" s="55"/>
    </row>
    <row r="98" spans="1:12" ht="18.75" customHeight="1">
      <c r="A98" s="66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1389110.1</v>
      </c>
      <c r="C103" s="24">
        <f t="shared" si="21"/>
        <v>1997014.63</v>
      </c>
      <c r="D103" s="24">
        <f t="shared" si="21"/>
        <v>2383159.4499999993</v>
      </c>
      <c r="E103" s="24">
        <f t="shared" si="21"/>
        <v>1165906.7599999998</v>
      </c>
      <c r="F103" s="24">
        <f t="shared" si="21"/>
        <v>1767416.3399999999</v>
      </c>
      <c r="G103" s="24">
        <f t="shared" si="21"/>
        <v>2447671.5100000002</v>
      </c>
      <c r="H103" s="24">
        <f t="shared" si="21"/>
        <v>1299978.88</v>
      </c>
      <c r="I103" s="24">
        <f>+I104+I105</f>
        <v>499791.05999999994</v>
      </c>
      <c r="J103" s="24">
        <f>+J104+J105</f>
        <v>793250.3699999999</v>
      </c>
      <c r="K103" s="48">
        <f>SUM(B103:J103)</f>
        <v>13743299.099999998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1370993.73</v>
      </c>
      <c r="C104" s="24">
        <f t="shared" si="22"/>
        <v>1974102.89</v>
      </c>
      <c r="D104" s="24">
        <f t="shared" si="22"/>
        <v>2356883.1799999992</v>
      </c>
      <c r="E104" s="24">
        <f t="shared" si="22"/>
        <v>1144104.0999999999</v>
      </c>
      <c r="F104" s="24">
        <f t="shared" si="22"/>
        <v>1744661.65</v>
      </c>
      <c r="G104" s="24">
        <f t="shared" si="22"/>
        <v>2418608.4600000004</v>
      </c>
      <c r="H104" s="24">
        <f t="shared" si="22"/>
        <v>1280528.3699999999</v>
      </c>
      <c r="I104" s="24">
        <f t="shared" si="22"/>
        <v>499791.05999999994</v>
      </c>
      <c r="J104" s="24">
        <f t="shared" si="22"/>
        <v>779560.2799999999</v>
      </c>
      <c r="K104" s="48">
        <f>SUM(B104:J104)</f>
        <v>13569233.719999999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13743299.12</v>
      </c>
      <c r="L111" s="54"/>
    </row>
    <row r="112" spans="1:11" ht="18.75" customHeight="1">
      <c r="A112" s="26" t="s">
        <v>73</v>
      </c>
      <c r="B112" s="27">
        <v>180782.42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180782.42</v>
      </c>
    </row>
    <row r="113" spans="1:11" ht="18.75" customHeight="1">
      <c r="A113" s="26" t="s">
        <v>74</v>
      </c>
      <c r="B113" s="27">
        <v>1208327.68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1208327.68</v>
      </c>
    </row>
    <row r="114" spans="1:11" ht="18.75" customHeight="1">
      <c r="A114" s="26" t="s">
        <v>75</v>
      </c>
      <c r="B114" s="40">
        <v>0</v>
      </c>
      <c r="C114" s="27">
        <f>+C103</f>
        <v>1997014.63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1997014.63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2383159.4499999993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2383159.4499999993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1165906.7599999998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1165906.7599999998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342413.08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342413.08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646068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646068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87002.46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87002.46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691932.81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691932.81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719438.4</v>
      </c>
      <c r="H121" s="40">
        <v>0</v>
      </c>
      <c r="I121" s="40">
        <v>0</v>
      </c>
      <c r="J121" s="40">
        <v>0</v>
      </c>
      <c r="K121" s="41">
        <f t="shared" si="24"/>
        <v>719438.4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57328.89</v>
      </c>
      <c r="H122" s="40">
        <v>0</v>
      </c>
      <c r="I122" s="40">
        <v>0</v>
      </c>
      <c r="J122" s="40">
        <v>0</v>
      </c>
      <c r="K122" s="41">
        <f t="shared" si="24"/>
        <v>57328.89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376828.46</v>
      </c>
      <c r="H123" s="40">
        <v>0</v>
      </c>
      <c r="I123" s="40">
        <v>0</v>
      </c>
      <c r="J123" s="40">
        <v>0</v>
      </c>
      <c r="K123" s="41">
        <f t="shared" si="24"/>
        <v>376828.46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333883.51</v>
      </c>
      <c r="H124" s="40">
        <v>0</v>
      </c>
      <c r="I124" s="40">
        <v>0</v>
      </c>
      <c r="J124" s="40">
        <v>0</v>
      </c>
      <c r="K124" s="41">
        <f t="shared" si="24"/>
        <v>333883.51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960192.27</v>
      </c>
      <c r="H125" s="40">
        <v>0</v>
      </c>
      <c r="I125" s="40">
        <v>0</v>
      </c>
      <c r="J125" s="40">
        <v>0</v>
      </c>
      <c r="K125" s="41">
        <f t="shared" si="24"/>
        <v>960192.27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488993.7</v>
      </c>
      <c r="I126" s="40">
        <v>0</v>
      </c>
      <c r="J126" s="40">
        <v>0</v>
      </c>
      <c r="K126" s="41">
        <f t="shared" si="24"/>
        <v>488993.7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810985.18</v>
      </c>
      <c r="I127" s="40">
        <v>0</v>
      </c>
      <c r="J127" s="40">
        <v>0</v>
      </c>
      <c r="K127" s="41">
        <f t="shared" si="24"/>
        <v>810985.18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499791.06</v>
      </c>
      <c r="J128" s="40">
        <v>0</v>
      </c>
      <c r="K128" s="41">
        <f t="shared" si="24"/>
        <v>499791.06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793250.36</v>
      </c>
      <c r="K129" s="44">
        <f t="shared" si="24"/>
        <v>793250.36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0.009999999892897904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2016-03-08T12:49:03Z</dcterms:modified>
  <cp:category/>
  <cp:version/>
  <cp:contentType/>
  <cp:contentStatus/>
</cp:coreProperties>
</file>