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<sst xmlns="http://schemas.openxmlformats.org/spreadsheetml/2006/main" count="109" uniqueCount="107">
  <si>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</si>
  <si>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</si>
  <si>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</si>
  <si>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</si>
  <si>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</si>
  <si>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</si>
  <si>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</si>
  <si>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</si>
  <si>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</si>
  <si>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</si>
  <si>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</si>
  <si>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</si>
  <si>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</si>
  <si>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</si>
  <si>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</si>
  <si>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</si>
  <si>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</si>
  <si>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</si>
  <si>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</si>
  <si>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</si>
  <si>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</si>
  <si>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</si>
  <si>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</si>
  <si>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</si>
  <si>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</si>
  <si>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</si>
  <si>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</si>
  <si>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</si>
  <si>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</si>
  <si>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</si>
  <si>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</si>
  <si>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</si>
  <si>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</si>
  <si>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</si>
  <si>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</si>
  <si>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</si>
  <si>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</si>
  <si>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</si>
  <si>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</si>
  <si>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</si>
  <si>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</si>
  <si>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</si>
  <si>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</si>
  <si>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</si>
  <si>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</si>
  <si>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</si>
  <si>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</si>
  <si>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</si>
  <si>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</si>
  <si>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</si>
  <si>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</si>
  <si>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</si>
  <si>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</si>
  <si>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</si>
  <si>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</si>
  <si>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</si>
  <si>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</si>
  <si>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</si>
  <si>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</si>
  <si>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</si>
  <si>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</si>
  <si>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</si>
  <si>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</si>
  <si>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</si>
  <si>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</si>
  <si>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</si>
  <si>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</si>
  <si>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</si>
  <si>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</si>
  <si>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</si>
  <si>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</si>
  <si>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</si>
  <si>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</si>
  <si>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</si>
  <si>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</si>
  <si>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</si>
  <si>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</si>
  <si>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</si>
  <si>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</si>
  <si>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</si>
  <si>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</si>
  <si>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</si>
  <si>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</si>
  <si>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</si>
  <si>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</si>
  <si>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</si>
  <si>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</si>
  <si>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</si>
  <si>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</si>
  <si>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</si>
  <si>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</si>
  <si>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</si>
  <si>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</si>
  <si>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</si>
  <si>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</si>
  <si>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</si>
  <si>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</si>
  <si>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</si>
  <si>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</si>
  <si>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</si>
  <si>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</si>
  <si>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</si>
  <si>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</si>
  <si>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</si>
  <si>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</si>
  <si>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04/02/16 - VENCIMENTO 15/02/16</t>
  </si>
  <si>
    <t>Nota: (1) Tarifa de remuneração de cada empresa considerando reequilibrio interno estabelecido e informado pelo consórcio e a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</si>
</sst>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479408</v>
      </c>
      <c r="C7" s="10">
        <f>C8+C20+C24</f>
        <v>352267</v>
      </c>
      <c r="D7" s="10">
        <f>D8+D20+D24</f>
        <v>353866</v>
      </c>
      <c r="E7" s="10">
        <f>E8+E20+E24</f>
        <v>61822</v>
      </c>
      <c r="F7" s="10">
        <f aca="true" t="shared" si="0" ref="F7:M7">F8+F20+F24</f>
        <v>294735</v>
      </c>
      <c r="G7" s="10">
        <f t="shared" si="0"/>
        <v>478321</v>
      </c>
      <c r="H7" s="10">
        <f t="shared" si="0"/>
        <v>453520</v>
      </c>
      <c r="I7" s="10">
        <f t="shared" si="0"/>
        <v>404479</v>
      </c>
      <c r="J7" s="10">
        <f t="shared" si="0"/>
        <v>291974</v>
      </c>
      <c r="K7" s="10">
        <f t="shared" si="0"/>
        <v>352556</v>
      </c>
      <c r="L7" s="10">
        <f t="shared" si="0"/>
        <v>138407</v>
      </c>
      <c r="M7" s="10">
        <f t="shared" si="0"/>
        <v>85275</v>
      </c>
      <c r="N7" s="10">
        <f>+N8+N20+N24</f>
        <v>3746630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253603</v>
      </c>
      <c r="C8" s="12">
        <f>+C9+C12+C16</f>
        <v>197578</v>
      </c>
      <c r="D8" s="12">
        <f>+D9+D12+D16</f>
        <v>217178</v>
      </c>
      <c r="E8" s="12">
        <f>+E9+E12+E16</f>
        <v>35225</v>
      </c>
      <c r="F8" s="12">
        <f aca="true" t="shared" si="1" ref="F8:M8">+F9+F12+F16</f>
        <v>167561</v>
      </c>
      <c r="G8" s="12">
        <f t="shared" si="1"/>
        <v>276438</v>
      </c>
      <c r="H8" s="12">
        <f t="shared" si="1"/>
        <v>249394</v>
      </c>
      <c r="I8" s="12">
        <f t="shared" si="1"/>
        <v>229065</v>
      </c>
      <c r="J8" s="12">
        <f t="shared" si="1"/>
        <v>166621</v>
      </c>
      <c r="K8" s="12">
        <f t="shared" si="1"/>
        <v>188140</v>
      </c>
      <c r="L8" s="12">
        <f t="shared" si="1"/>
        <v>81337</v>
      </c>
      <c r="M8" s="12">
        <f t="shared" si="1"/>
        <v>52411</v>
      </c>
      <c r="N8" s="12">
        <f>SUM(B8:M8)</f>
        <v>2114551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24477</v>
      </c>
      <c r="C9" s="14">
        <v>24242</v>
      </c>
      <c r="D9" s="14">
        <v>15545</v>
      </c>
      <c r="E9" s="14">
        <v>3243</v>
      </c>
      <c r="F9" s="14">
        <v>13819</v>
      </c>
      <c r="G9" s="14">
        <v>25433</v>
      </c>
      <c r="H9" s="14">
        <v>32212</v>
      </c>
      <c r="I9" s="14">
        <v>15026</v>
      </c>
      <c r="J9" s="14">
        <v>20568</v>
      </c>
      <c r="K9" s="14">
        <v>16374</v>
      </c>
      <c r="L9" s="14">
        <v>10266</v>
      </c>
      <c r="M9" s="14">
        <v>7105</v>
      </c>
      <c r="N9" s="12">
        <f aca="true" t="shared" si="2" ref="N9:N19">SUM(B9:M9)</f>
        <v>208310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24477</v>
      </c>
      <c r="C10" s="14">
        <f>+C9-C11</f>
        <v>24242</v>
      </c>
      <c r="D10" s="14">
        <f>+D9-D11</f>
        <v>15545</v>
      </c>
      <c r="E10" s="14">
        <f>+E9-E11</f>
        <v>3243</v>
      </c>
      <c r="F10" s="14">
        <f aca="true" t="shared" si="3" ref="F10:M10">+F9-F11</f>
        <v>13819</v>
      </c>
      <c r="G10" s="14">
        <f t="shared" si="3"/>
        <v>25433</v>
      </c>
      <c r="H10" s="14">
        <f t="shared" si="3"/>
        <v>32212</v>
      </c>
      <c r="I10" s="14">
        <f t="shared" si="3"/>
        <v>15026</v>
      </c>
      <c r="J10" s="14">
        <f t="shared" si="3"/>
        <v>20568</v>
      </c>
      <c r="K10" s="14">
        <f t="shared" si="3"/>
        <v>16374</v>
      </c>
      <c r="L10" s="14">
        <f t="shared" si="3"/>
        <v>10266</v>
      </c>
      <c r="M10" s="14">
        <f t="shared" si="3"/>
        <v>7105</v>
      </c>
      <c r="N10" s="12">
        <f t="shared" si="2"/>
        <v>208310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205701</v>
      </c>
      <c r="C12" s="14">
        <f>C13+C14+C15</f>
        <v>157289</v>
      </c>
      <c r="D12" s="14">
        <f>D13+D14+D15</f>
        <v>182320</v>
      </c>
      <c r="E12" s="14">
        <f>E13+E14+E15</f>
        <v>28915</v>
      </c>
      <c r="F12" s="14">
        <f aca="true" t="shared" si="4" ref="F12:M12">F13+F14+F15</f>
        <v>137085</v>
      </c>
      <c r="G12" s="14">
        <f t="shared" si="4"/>
        <v>225563</v>
      </c>
      <c r="H12" s="14">
        <f t="shared" si="4"/>
        <v>196377</v>
      </c>
      <c r="I12" s="14">
        <f t="shared" si="4"/>
        <v>193843</v>
      </c>
      <c r="J12" s="14">
        <f t="shared" si="4"/>
        <v>132261</v>
      </c>
      <c r="K12" s="14">
        <f t="shared" si="4"/>
        <v>153683</v>
      </c>
      <c r="L12" s="14">
        <f t="shared" si="4"/>
        <v>65261</v>
      </c>
      <c r="M12" s="14">
        <f t="shared" si="4"/>
        <v>42079</v>
      </c>
      <c r="N12" s="12">
        <f t="shared" si="2"/>
        <v>1720377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105673</v>
      </c>
      <c r="C13" s="14">
        <v>82656</v>
      </c>
      <c r="D13" s="14">
        <v>90991</v>
      </c>
      <c r="E13" s="14">
        <v>14974</v>
      </c>
      <c r="F13" s="14">
        <v>69206</v>
      </c>
      <c r="G13" s="14">
        <v>116617</v>
      </c>
      <c r="H13" s="14">
        <v>106006</v>
      </c>
      <c r="I13" s="14">
        <v>102670</v>
      </c>
      <c r="J13" s="14">
        <v>67853</v>
      </c>
      <c r="K13" s="14">
        <v>78991</v>
      </c>
      <c r="L13" s="14">
        <v>33401</v>
      </c>
      <c r="M13" s="14">
        <v>20454</v>
      </c>
      <c r="N13" s="12">
        <f t="shared" si="2"/>
        <v>889492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98141</v>
      </c>
      <c r="C14" s="14">
        <v>72468</v>
      </c>
      <c r="D14" s="14">
        <v>89858</v>
      </c>
      <c r="E14" s="14">
        <v>13507</v>
      </c>
      <c r="F14" s="14">
        <v>66206</v>
      </c>
      <c r="G14" s="14">
        <v>105600</v>
      </c>
      <c r="H14" s="14">
        <v>88047</v>
      </c>
      <c r="I14" s="14">
        <v>89925</v>
      </c>
      <c r="J14" s="14">
        <v>63058</v>
      </c>
      <c r="K14" s="14">
        <v>73404</v>
      </c>
      <c r="L14" s="14">
        <v>31242</v>
      </c>
      <c r="M14" s="14">
        <v>21315</v>
      </c>
      <c r="N14" s="12">
        <f t="shared" si="2"/>
        <v>812771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1887</v>
      </c>
      <c r="C15" s="14">
        <v>2165</v>
      </c>
      <c r="D15" s="14">
        <v>1471</v>
      </c>
      <c r="E15" s="14">
        <v>434</v>
      </c>
      <c r="F15" s="14">
        <v>1673</v>
      </c>
      <c r="G15" s="14">
        <v>3346</v>
      </c>
      <c r="H15" s="14">
        <v>2324</v>
      </c>
      <c r="I15" s="14">
        <v>1248</v>
      </c>
      <c r="J15" s="14">
        <v>1350</v>
      </c>
      <c r="K15" s="14">
        <v>1288</v>
      </c>
      <c r="L15" s="14">
        <v>618</v>
      </c>
      <c r="M15" s="14">
        <v>310</v>
      </c>
      <c r="N15" s="12">
        <f t="shared" si="2"/>
        <v>18114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23425</v>
      </c>
      <c r="C16" s="14">
        <f>C17+C18+C19</f>
        <v>16047</v>
      </c>
      <c r="D16" s="14">
        <f>D17+D18+D19</f>
        <v>19313</v>
      </c>
      <c r="E16" s="14">
        <f>E17+E18+E19</f>
        <v>3067</v>
      </c>
      <c r="F16" s="14">
        <f aca="true" t="shared" si="5" ref="F16:M16">F17+F18+F19</f>
        <v>16657</v>
      </c>
      <c r="G16" s="14">
        <f t="shared" si="5"/>
        <v>25442</v>
      </c>
      <c r="H16" s="14">
        <f t="shared" si="5"/>
        <v>20805</v>
      </c>
      <c r="I16" s="14">
        <f t="shared" si="5"/>
        <v>20196</v>
      </c>
      <c r="J16" s="14">
        <f t="shared" si="5"/>
        <v>13792</v>
      </c>
      <c r="K16" s="14">
        <f t="shared" si="5"/>
        <v>18083</v>
      </c>
      <c r="L16" s="14">
        <f t="shared" si="5"/>
        <v>5810</v>
      </c>
      <c r="M16" s="14">
        <f t="shared" si="5"/>
        <v>3227</v>
      </c>
      <c r="N16" s="12">
        <f t="shared" si="2"/>
        <v>185864</v>
      </c>
    </row>
    <row r="17" spans="1:25" ht="18.75" customHeight="1">
      <c r="A17" s="15" t="s">
        <v>23</v>
      </c>
      <c r="B17" s="14">
        <v>11570</v>
      </c>
      <c r="C17" s="14">
        <v>8578</v>
      </c>
      <c r="D17" s="14">
        <v>7610</v>
      </c>
      <c r="E17" s="14">
        <v>1358</v>
      </c>
      <c r="F17" s="14">
        <v>7169</v>
      </c>
      <c r="G17" s="14">
        <v>12330</v>
      </c>
      <c r="H17" s="14">
        <v>10340</v>
      </c>
      <c r="I17" s="14">
        <v>10579</v>
      </c>
      <c r="J17" s="14">
        <v>7313</v>
      </c>
      <c r="K17" s="14">
        <v>9021</v>
      </c>
      <c r="L17" s="14">
        <v>3016</v>
      </c>
      <c r="M17" s="14">
        <v>1585</v>
      </c>
      <c r="N17" s="12">
        <f t="shared" si="2"/>
        <v>90469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4869</v>
      </c>
      <c r="C18" s="14">
        <v>2166</v>
      </c>
      <c r="D18" s="14">
        <v>4368</v>
      </c>
      <c r="E18" s="14">
        <v>492</v>
      </c>
      <c r="F18" s="14">
        <v>3017</v>
      </c>
      <c r="G18" s="14">
        <v>4194</v>
      </c>
      <c r="H18" s="14">
        <v>4189</v>
      </c>
      <c r="I18" s="14">
        <v>4614</v>
      </c>
      <c r="J18" s="14">
        <v>3114</v>
      </c>
      <c r="K18" s="14">
        <v>4638</v>
      </c>
      <c r="L18" s="14">
        <v>1405</v>
      </c>
      <c r="M18" s="14">
        <v>691</v>
      </c>
      <c r="N18" s="12">
        <f t="shared" si="2"/>
        <v>37757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6986</v>
      </c>
      <c r="C19" s="14">
        <v>5303</v>
      </c>
      <c r="D19" s="14">
        <v>7335</v>
      </c>
      <c r="E19" s="14">
        <v>1217</v>
      </c>
      <c r="F19" s="14">
        <v>6471</v>
      </c>
      <c r="G19" s="14">
        <v>8918</v>
      </c>
      <c r="H19" s="14">
        <v>6276</v>
      </c>
      <c r="I19" s="14">
        <v>5003</v>
      </c>
      <c r="J19" s="14">
        <v>3365</v>
      </c>
      <c r="K19" s="14">
        <v>4424</v>
      </c>
      <c r="L19" s="14">
        <v>1389</v>
      </c>
      <c r="M19" s="14">
        <v>951</v>
      </c>
      <c r="N19" s="12">
        <f t="shared" si="2"/>
        <v>57638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154173</v>
      </c>
      <c r="C20" s="18">
        <f>C21+C22+C23</f>
        <v>94458</v>
      </c>
      <c r="D20" s="18">
        <f>D21+D22+D23</f>
        <v>84076</v>
      </c>
      <c r="E20" s="18">
        <f>E21+E22+E23</f>
        <v>14301</v>
      </c>
      <c r="F20" s="18">
        <f aca="true" t="shared" si="6" ref="F20:M20">F21+F22+F23</f>
        <v>73512</v>
      </c>
      <c r="G20" s="18">
        <f t="shared" si="6"/>
        <v>119234</v>
      </c>
      <c r="H20" s="18">
        <f t="shared" si="6"/>
        <v>128475</v>
      </c>
      <c r="I20" s="18">
        <f t="shared" si="6"/>
        <v>122835</v>
      </c>
      <c r="J20" s="18">
        <f t="shared" si="6"/>
        <v>80443</v>
      </c>
      <c r="K20" s="18">
        <f t="shared" si="6"/>
        <v>121315</v>
      </c>
      <c r="L20" s="18">
        <f t="shared" si="6"/>
        <v>43236</v>
      </c>
      <c r="M20" s="18">
        <f t="shared" si="6"/>
        <v>25831</v>
      </c>
      <c r="N20" s="12">
        <f aca="true" t="shared" si="7" ref="N20:N26">SUM(B20:M20)</f>
        <v>1061889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85675</v>
      </c>
      <c r="C21" s="14">
        <v>55913</v>
      </c>
      <c r="D21" s="14">
        <v>47985</v>
      </c>
      <c r="E21" s="14">
        <v>8473</v>
      </c>
      <c r="F21" s="14">
        <v>42683</v>
      </c>
      <c r="G21" s="14">
        <v>70949</v>
      </c>
      <c r="H21" s="14">
        <v>77924</v>
      </c>
      <c r="I21" s="14">
        <v>72251</v>
      </c>
      <c r="J21" s="14">
        <v>46070</v>
      </c>
      <c r="K21" s="14">
        <v>67785</v>
      </c>
      <c r="L21" s="14">
        <v>24522</v>
      </c>
      <c r="M21" s="14">
        <v>14204</v>
      </c>
      <c r="N21" s="12">
        <f t="shared" si="7"/>
        <v>614434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67380</v>
      </c>
      <c r="C22" s="14">
        <v>37713</v>
      </c>
      <c r="D22" s="14">
        <v>35470</v>
      </c>
      <c r="E22" s="14">
        <v>5667</v>
      </c>
      <c r="F22" s="14">
        <v>30132</v>
      </c>
      <c r="G22" s="14">
        <v>47010</v>
      </c>
      <c r="H22" s="14">
        <v>49547</v>
      </c>
      <c r="I22" s="14">
        <v>49927</v>
      </c>
      <c r="J22" s="14">
        <v>33746</v>
      </c>
      <c r="K22" s="14">
        <v>52777</v>
      </c>
      <c r="L22" s="14">
        <v>18439</v>
      </c>
      <c r="M22" s="14">
        <v>11469</v>
      </c>
      <c r="N22" s="12">
        <f t="shared" si="7"/>
        <v>439277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1118</v>
      </c>
      <c r="C23" s="14">
        <v>832</v>
      </c>
      <c r="D23" s="14">
        <v>621</v>
      </c>
      <c r="E23" s="14">
        <v>161</v>
      </c>
      <c r="F23" s="14">
        <v>697</v>
      </c>
      <c r="G23" s="14">
        <v>1275</v>
      </c>
      <c r="H23" s="14">
        <v>1004</v>
      </c>
      <c r="I23" s="14">
        <v>657</v>
      </c>
      <c r="J23" s="14">
        <v>627</v>
      </c>
      <c r="K23" s="14">
        <v>753</v>
      </c>
      <c r="L23" s="14">
        <v>275</v>
      </c>
      <c r="M23" s="14">
        <v>158</v>
      </c>
      <c r="N23" s="12">
        <f t="shared" si="7"/>
        <v>8178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71632</v>
      </c>
      <c r="C24" s="14">
        <f>C25+C26</f>
        <v>60231</v>
      </c>
      <c r="D24" s="14">
        <f>D25+D26</f>
        <v>52612</v>
      </c>
      <c r="E24" s="14">
        <f>E25+E26</f>
        <v>12296</v>
      </c>
      <c r="F24" s="14">
        <f aca="true" t="shared" si="8" ref="F24:M24">F25+F26</f>
        <v>53662</v>
      </c>
      <c r="G24" s="14">
        <f t="shared" si="8"/>
        <v>82649</v>
      </c>
      <c r="H24" s="14">
        <f t="shared" si="8"/>
        <v>75651</v>
      </c>
      <c r="I24" s="14">
        <f t="shared" si="8"/>
        <v>52579</v>
      </c>
      <c r="J24" s="14">
        <f t="shared" si="8"/>
        <v>44910</v>
      </c>
      <c r="K24" s="14">
        <f t="shared" si="8"/>
        <v>43101</v>
      </c>
      <c r="L24" s="14">
        <f t="shared" si="8"/>
        <v>13834</v>
      </c>
      <c r="M24" s="14">
        <f t="shared" si="8"/>
        <v>7033</v>
      </c>
      <c r="N24" s="12">
        <f t="shared" si="7"/>
        <v>570190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45844</v>
      </c>
      <c r="C25" s="14">
        <v>38548</v>
      </c>
      <c r="D25" s="14">
        <v>33672</v>
      </c>
      <c r="E25" s="14">
        <v>7869</v>
      </c>
      <c r="F25" s="14">
        <v>34344</v>
      </c>
      <c r="G25" s="14">
        <v>52895</v>
      </c>
      <c r="H25" s="14">
        <v>48417</v>
      </c>
      <c r="I25" s="14">
        <v>33651</v>
      </c>
      <c r="J25" s="14">
        <v>28742</v>
      </c>
      <c r="K25" s="14">
        <v>27585</v>
      </c>
      <c r="L25" s="14">
        <v>8854</v>
      </c>
      <c r="M25" s="14">
        <v>4501</v>
      </c>
      <c r="N25" s="12">
        <f t="shared" si="7"/>
        <v>364922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25788</v>
      </c>
      <c r="C26" s="14">
        <v>21683</v>
      </c>
      <c r="D26" s="14">
        <v>18940</v>
      </c>
      <c r="E26" s="14">
        <v>4427</v>
      </c>
      <c r="F26" s="14">
        <v>19318</v>
      </c>
      <c r="G26" s="14">
        <v>29754</v>
      </c>
      <c r="H26" s="14">
        <v>27234</v>
      </c>
      <c r="I26" s="14">
        <v>18928</v>
      </c>
      <c r="J26" s="14">
        <v>16168</v>
      </c>
      <c r="K26" s="14">
        <v>15516</v>
      </c>
      <c r="L26" s="14">
        <v>4980</v>
      </c>
      <c r="M26" s="14">
        <v>2532</v>
      </c>
      <c r="N26" s="12">
        <f t="shared" si="7"/>
        <v>205268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900759.41436768</v>
      </c>
      <c r="C42" s="65">
        <f aca="true" t="shared" si="12" ref="C42:M42">C43+C44+C45+C46</f>
        <v>639605.3362</v>
      </c>
      <c r="D42" s="65">
        <f t="shared" si="12"/>
        <v>604966.6173933</v>
      </c>
      <c r="E42" s="65">
        <f t="shared" si="12"/>
        <v>144562.8513248</v>
      </c>
      <c r="F42" s="65">
        <f t="shared" si="12"/>
        <v>578439.6656067501</v>
      </c>
      <c r="G42" s="65">
        <f t="shared" si="12"/>
        <v>743677.0532000001</v>
      </c>
      <c r="H42" s="65">
        <f t="shared" si="12"/>
        <v>825991.008</v>
      </c>
      <c r="I42" s="65">
        <f t="shared" si="12"/>
        <v>719085.9213521999</v>
      </c>
      <c r="J42" s="65">
        <f t="shared" si="12"/>
        <v>584645.9421081999</v>
      </c>
      <c r="K42" s="65">
        <f t="shared" si="12"/>
        <v>675085.0975865601</v>
      </c>
      <c r="L42" s="65">
        <f t="shared" si="12"/>
        <v>314836.56863200996</v>
      </c>
      <c r="M42" s="65">
        <f t="shared" si="12"/>
        <v>189882.74420400002</v>
      </c>
      <c r="N42" s="65">
        <f>N43+N44+N45+N46</f>
        <v>6921538.2199755</v>
      </c>
    </row>
    <row r="43" spans="1:14" ht="18.75" customHeight="1">
      <c r="A43" s="62" t="s">
        <v>86</v>
      </c>
      <c r="B43" s="59">
        <f aca="true" t="shared" si="13" ref="B43:H43">B35*B7</f>
        <v>900472.0464</v>
      </c>
      <c r="C43" s="59">
        <f t="shared" si="13"/>
        <v>639223.6982</v>
      </c>
      <c r="D43" s="59">
        <f t="shared" si="13"/>
        <v>594848.746</v>
      </c>
      <c r="E43" s="59">
        <f t="shared" si="13"/>
        <v>144304.9124</v>
      </c>
      <c r="F43" s="59">
        <f t="shared" si="13"/>
        <v>578152.176</v>
      </c>
      <c r="G43" s="59">
        <f t="shared" si="13"/>
        <v>743454.3303</v>
      </c>
      <c r="H43" s="59">
        <f t="shared" si="13"/>
        <v>825633.16</v>
      </c>
      <c r="I43" s="59">
        <f>I35*I7</f>
        <v>718840.0787999999</v>
      </c>
      <c r="J43" s="59">
        <f>J35*J7</f>
        <v>584385.961</v>
      </c>
      <c r="K43" s="59">
        <f>K35*K7</f>
        <v>674686.4172</v>
      </c>
      <c r="L43" s="59">
        <f>L35*L7</f>
        <v>314585.2703</v>
      </c>
      <c r="M43" s="59">
        <f>M35*M7</f>
        <v>189788.04</v>
      </c>
      <c r="N43" s="61">
        <f>SUM(B43:M43)</f>
        <v>6908374.8366</v>
      </c>
    </row>
    <row r="44" spans="1:14" ht="18.75" customHeight="1">
      <c r="A44" s="62" t="s">
        <v>87</v>
      </c>
      <c r="B44" s="59">
        <f aca="true" t="shared" si="14" ref="B44:M44">B36*B7</f>
        <v>-2969.71203232</v>
      </c>
      <c r="C44" s="59">
        <f t="shared" si="14"/>
        <v>-2113.602</v>
      </c>
      <c r="D44" s="59">
        <f t="shared" si="14"/>
        <v>-1963.9386066999998</v>
      </c>
      <c r="E44" s="59">
        <f t="shared" si="14"/>
        <v>-388.3410752</v>
      </c>
      <c r="F44" s="59">
        <f t="shared" si="14"/>
        <v>-1873.91039325</v>
      </c>
      <c r="G44" s="59">
        <f t="shared" si="14"/>
        <v>-2439.4371</v>
      </c>
      <c r="H44" s="59">
        <f t="shared" si="14"/>
        <v>-2539.712</v>
      </c>
      <c r="I44" s="59">
        <f t="shared" si="14"/>
        <v>-2300.7574478</v>
      </c>
      <c r="J44" s="59">
        <f t="shared" si="14"/>
        <v>-1858.6188918</v>
      </c>
      <c r="K44" s="59">
        <f t="shared" si="14"/>
        <v>-2203.55961344</v>
      </c>
      <c r="L44" s="59">
        <f t="shared" si="14"/>
        <v>-1019.86166799</v>
      </c>
      <c r="M44" s="59">
        <f t="shared" si="14"/>
        <v>-624.3357960000001</v>
      </c>
      <c r="N44" s="28">
        <f>SUM(B44:M44)</f>
        <v>-22295.7866245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-93222.32</v>
      </c>
      <c r="C48" s="28">
        <f aca="true" t="shared" si="16" ref="C48:M48">+C49+C52+C60+C61</f>
        <v>-92239.44</v>
      </c>
      <c r="D48" s="28">
        <f t="shared" si="16"/>
        <v>-59169.44</v>
      </c>
      <c r="E48" s="28">
        <f t="shared" si="16"/>
        <v>-12404.72</v>
      </c>
      <c r="F48" s="28">
        <f t="shared" si="16"/>
        <v>-52533.6</v>
      </c>
      <c r="G48" s="28">
        <f t="shared" si="16"/>
        <v>-96701.04</v>
      </c>
      <c r="H48" s="28">
        <f t="shared" si="16"/>
        <v>-122516.88</v>
      </c>
      <c r="I48" s="28">
        <f t="shared" si="16"/>
        <v>-57201.520000000004</v>
      </c>
      <c r="J48" s="28">
        <f t="shared" si="16"/>
        <v>-78363.84</v>
      </c>
      <c r="K48" s="28">
        <f t="shared" si="16"/>
        <v>-62319.64</v>
      </c>
      <c r="L48" s="28">
        <f t="shared" si="16"/>
        <v>-39096.4</v>
      </c>
      <c r="M48" s="28">
        <f t="shared" si="16"/>
        <v>-27041.8</v>
      </c>
      <c r="N48" s="28">
        <f>+N49+N52+N60+N61</f>
        <v>-792810.64</v>
      </c>
    </row>
    <row r="49" spans="1:14" ht="18.75" customHeight="1">
      <c r="A49" s="17" t="s">
        <v>48</v>
      </c>
      <c r="B49" s="29">
        <f>B50+B51</f>
        <v>-93012.6</v>
      </c>
      <c r="C49" s="29">
        <f>C50+C51</f>
        <v>-92119.6</v>
      </c>
      <c r="D49" s="29">
        <f>D50+D51</f>
        <v>-59071</v>
      </c>
      <c r="E49" s="29">
        <f>E50+E51</f>
        <v>-12323.4</v>
      </c>
      <c r="F49" s="29">
        <f aca="true" t="shared" si="17" ref="F49:M49">F50+F51</f>
        <v>-52512.2</v>
      </c>
      <c r="G49" s="29">
        <f t="shared" si="17"/>
        <v>-96645.4</v>
      </c>
      <c r="H49" s="29">
        <f t="shared" si="17"/>
        <v>-122405.6</v>
      </c>
      <c r="I49" s="29">
        <f t="shared" si="17"/>
        <v>-57098.8</v>
      </c>
      <c r="J49" s="29">
        <f t="shared" si="17"/>
        <v>-78158.4</v>
      </c>
      <c r="K49" s="29">
        <f t="shared" si="17"/>
        <v>-62221.2</v>
      </c>
      <c r="L49" s="29">
        <f t="shared" si="17"/>
        <v>-39010.8</v>
      </c>
      <c r="M49" s="29">
        <f t="shared" si="17"/>
        <v>-26999</v>
      </c>
      <c r="N49" s="28">
        <f aca="true" t="shared" si="18" ref="N49:N61">SUM(B49:M49)</f>
        <v>-791578</v>
      </c>
    </row>
    <row r="50" spans="1:25" ht="18.75" customHeight="1">
      <c r="A50" s="13" t="s">
        <v>49</v>
      </c>
      <c r="B50" s="20">
        <f>ROUND(-B9*$D$3,2)</f>
        <v>-93012.6</v>
      </c>
      <c r="C50" s="20">
        <f>ROUND(-C9*$D$3,2)</f>
        <v>-92119.6</v>
      </c>
      <c r="D50" s="20">
        <f>ROUND(-D9*$D$3,2)</f>
        <v>-59071</v>
      </c>
      <c r="E50" s="20">
        <f>ROUND(-E9*$D$3,2)</f>
        <v>-12323.4</v>
      </c>
      <c r="F50" s="20">
        <f aca="true" t="shared" si="19" ref="F50:M50">ROUND(-F9*$D$3,2)</f>
        <v>-52512.2</v>
      </c>
      <c r="G50" s="20">
        <f t="shared" si="19"/>
        <v>-96645.4</v>
      </c>
      <c r="H50" s="20">
        <f t="shared" si="19"/>
        <v>-122405.6</v>
      </c>
      <c r="I50" s="20">
        <f t="shared" si="19"/>
        <v>-57098.8</v>
      </c>
      <c r="J50" s="20">
        <f t="shared" si="19"/>
        <v>-78158.4</v>
      </c>
      <c r="K50" s="20">
        <f t="shared" si="19"/>
        <v>-62221.2</v>
      </c>
      <c r="L50" s="20">
        <f t="shared" si="19"/>
        <v>-39010.8</v>
      </c>
      <c r="M50" s="20">
        <f t="shared" si="19"/>
        <v>-26999</v>
      </c>
      <c r="N50" s="50">
        <f t="shared" si="18"/>
        <v>-791578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807537.0943676799</v>
      </c>
      <c r="C63" s="32">
        <f t="shared" si="22"/>
        <v>547365.8962000001</v>
      </c>
      <c r="D63" s="32">
        <f t="shared" si="22"/>
        <v>545797.1773933</v>
      </c>
      <c r="E63" s="32">
        <f t="shared" si="22"/>
        <v>132158.1313248</v>
      </c>
      <c r="F63" s="32">
        <f t="shared" si="22"/>
        <v>525906.0656067501</v>
      </c>
      <c r="G63" s="32">
        <f t="shared" si="22"/>
        <v>646976.0132</v>
      </c>
      <c r="H63" s="32">
        <f t="shared" si="22"/>
        <v>703474.128</v>
      </c>
      <c r="I63" s="32">
        <f t="shared" si="22"/>
        <v>661884.4013521998</v>
      </c>
      <c r="J63" s="32">
        <f t="shared" si="22"/>
        <v>506282.10210819996</v>
      </c>
      <c r="K63" s="32">
        <f t="shared" si="22"/>
        <v>612765.45758656</v>
      </c>
      <c r="L63" s="32">
        <f t="shared" si="22"/>
        <v>275740.16863200994</v>
      </c>
      <c r="M63" s="32">
        <f t="shared" si="22"/>
        <v>162840.94420400003</v>
      </c>
      <c r="N63" s="32">
        <f>SUM(B63:M63)</f>
        <v>6128727.579975501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807537.09</v>
      </c>
      <c r="C66" s="39">
        <f aca="true" t="shared" si="23" ref="C66:M66">SUM(C67:C80)</f>
        <v>547365.9</v>
      </c>
      <c r="D66" s="39">
        <f t="shared" si="23"/>
        <v>545797.18</v>
      </c>
      <c r="E66" s="39">
        <f t="shared" si="23"/>
        <v>132158.13</v>
      </c>
      <c r="F66" s="39">
        <f t="shared" si="23"/>
        <v>525906.07</v>
      </c>
      <c r="G66" s="39">
        <f t="shared" si="23"/>
        <v>646976.01</v>
      </c>
      <c r="H66" s="39">
        <f t="shared" si="23"/>
        <v>703474.13</v>
      </c>
      <c r="I66" s="39">
        <f t="shared" si="23"/>
        <v>661884.4</v>
      </c>
      <c r="J66" s="39">
        <f t="shared" si="23"/>
        <v>506282.1</v>
      </c>
      <c r="K66" s="39">
        <f t="shared" si="23"/>
        <v>612765.46</v>
      </c>
      <c r="L66" s="39">
        <f t="shared" si="23"/>
        <v>275740.17</v>
      </c>
      <c r="M66" s="39">
        <f t="shared" si="23"/>
        <v>162840.94</v>
      </c>
      <c r="N66" s="32">
        <f>SUM(N67:N80)</f>
        <v>6128727.58</v>
      </c>
    </row>
    <row r="67" spans="1:14" ht="18.75" customHeight="1">
      <c r="A67" s="17" t="s">
        <v>91</v>
      </c>
      <c r="B67" s="39">
        <v>163073.46</v>
      </c>
      <c r="C67" s="39">
        <v>159644.91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322718.37</v>
      </c>
    </row>
    <row r="68" spans="1:14" ht="18.75" customHeight="1">
      <c r="A68" s="17" t="s">
        <v>92</v>
      </c>
      <c r="B68" s="39">
        <v>644463.63</v>
      </c>
      <c r="C68" s="39">
        <v>387720.99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1032184.62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545797.18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545797.18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132158.13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132158.13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525906.07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525906.07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646976.01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646976.01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540406.02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540406.02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163068.11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163068.11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661884.4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661884.4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506282.1</v>
      </c>
      <c r="K76" s="38">
        <v>0</v>
      </c>
      <c r="L76" s="38">
        <v>0</v>
      </c>
      <c r="M76" s="38">
        <v>0</v>
      </c>
      <c r="N76" s="32">
        <f t="shared" si="24"/>
        <v>506282.1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612765.46</v>
      </c>
      <c r="L77" s="38">
        <v>0</v>
      </c>
      <c r="M77" s="66"/>
      <c r="N77" s="29">
        <f t="shared" si="24"/>
        <v>612765.46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275740.17</v>
      </c>
      <c r="M78" s="38">
        <v>0</v>
      </c>
      <c r="N78" s="32">
        <f t="shared" si="24"/>
        <v>275740.17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162840.94</v>
      </c>
      <c r="N79" s="29">
        <f t="shared" si="24"/>
        <v>162840.94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2.092488409703504</v>
      </c>
      <c r="C84" s="48">
        <v>2.0746008650926164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1.8321606819614782</v>
      </c>
      <c r="C85" s="48">
        <v>1.7278389814012198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1.68155801177084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2.3383722837307106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1.962575417262117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1.5547656347933712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1.8312421809744779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1.7897231972038266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1.7778078005340199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2.0023904255454252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1.9148308285394662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2.2747156475612504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2.22671057407212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2016-02-15T12:46:35Z</dcterms:modified>
  <cp:category/>
  <cp:version/>
  <cp:contentType/>
  <cp:contentStatus/>
</cp:coreProperties>
</file>