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<sst xmlns="http://schemas.openxmlformats.org/spreadsheetml/2006/main" count="109" uniqueCount="107">
  <si>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</si>
  <si>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</si>
  <si>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</si>
  <si>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</si>
  <si>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</si>
  <si>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</si>
  <si>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</si>
  <si>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</si>
  <si>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</si>
  <si>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</si>
  <si>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</si>
  <si>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</si>
  <si>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</si>
  <si>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</si>
  <si>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</si>
  <si>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</si>
  <si>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</si>
  <si>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</si>
  <si>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</si>
  <si>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</si>
  <si>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</si>
  <si>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</si>
  <si>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</si>
  <si>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</si>
  <si>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</si>
  <si>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</si>
  <si>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</si>
  <si>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</si>
  <si>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</si>
  <si>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</si>
  <si>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</si>
  <si>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</si>
  <si>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</si>
  <si>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</si>
  <si>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</si>
  <si>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</si>
  <si>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</si>
  <si>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</si>
  <si>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</si>
  <si>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</si>
  <si>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</si>
  <si>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</si>
  <si>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</si>
  <si>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</si>
  <si>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</si>
  <si>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</si>
  <si>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</si>
  <si>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</si>
  <si>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</si>
  <si>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</si>
  <si>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</si>
  <si>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</si>
  <si>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</si>
  <si>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</si>
  <si>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</si>
  <si>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</si>
  <si>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</si>
  <si>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</si>
  <si>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</si>
  <si>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</si>
  <si>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</si>
  <si>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</si>
  <si>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</si>
  <si>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</si>
  <si>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</si>
  <si>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</si>
  <si>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</si>
  <si>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</si>
  <si>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</si>
  <si>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</si>
  <si>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</si>
  <si>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</si>
  <si>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</si>
  <si>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</si>
  <si>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</si>
  <si>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</si>
  <si>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</si>
  <si>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</si>
  <si>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</si>
  <si>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</si>
  <si>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</si>
  <si>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</si>
  <si>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</si>
  <si>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</si>
  <si>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</si>
  <si>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</si>
  <si>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</si>
  <si>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</si>
  <si>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</si>
  <si>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</si>
  <si>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</si>
  <si>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</si>
  <si>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</si>
  <si>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</si>
  <si>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</si>
  <si>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</si>
  <si>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</si>
  <si>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</si>
  <si>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</si>
  <si>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</si>
  <si>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</si>
  <si>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</si>
  <si>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</si>
  <si>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</si>
  <si>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</si>
  <si>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05/02/16 - VENCIMENTO 16/02/16</t>
  </si>
  <si>
    <t>Nota: (1) Tarifa de remuneração de cada empresa considerando reequilibrio interno estabelecido e informado pelo consórcio e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</si>
</sst>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489907</v>
      </c>
      <c r="C7" s="10">
        <f>C8+C20+C24</f>
        <v>363015</v>
      </c>
      <c r="D7" s="10">
        <f>D8+D20+D24</f>
        <v>369463</v>
      </c>
      <c r="E7" s="10">
        <f>E8+E20+E24</f>
        <v>64098</v>
      </c>
      <c r="F7" s="10">
        <f aca="true" t="shared" si="0" ref="F7:M7">F8+F20+F24</f>
        <v>305229</v>
      </c>
      <c r="G7" s="10">
        <f t="shared" si="0"/>
        <v>496248</v>
      </c>
      <c r="H7" s="10">
        <f t="shared" si="0"/>
        <v>453971</v>
      </c>
      <c r="I7" s="10">
        <f t="shared" si="0"/>
        <v>415203</v>
      </c>
      <c r="J7" s="10">
        <f t="shared" si="0"/>
        <v>300542</v>
      </c>
      <c r="K7" s="10">
        <f t="shared" si="0"/>
        <v>358665</v>
      </c>
      <c r="L7" s="10">
        <f t="shared" si="0"/>
        <v>140131</v>
      </c>
      <c r="M7" s="10">
        <f t="shared" si="0"/>
        <v>84162</v>
      </c>
      <c r="N7" s="10">
        <f>+N8+N20+N24</f>
        <v>3840634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262520</v>
      </c>
      <c r="C8" s="12">
        <f>+C9+C12+C16</f>
        <v>205914</v>
      </c>
      <c r="D8" s="12">
        <f>+D9+D12+D16</f>
        <v>227899</v>
      </c>
      <c r="E8" s="12">
        <f>+E9+E12+E16</f>
        <v>36865</v>
      </c>
      <c r="F8" s="12">
        <f aca="true" t="shared" si="1" ref="F8:M8">+F9+F12+F16</f>
        <v>176009</v>
      </c>
      <c r="G8" s="12">
        <f t="shared" si="1"/>
        <v>290191</v>
      </c>
      <c r="H8" s="12">
        <f t="shared" si="1"/>
        <v>254309</v>
      </c>
      <c r="I8" s="12">
        <f t="shared" si="1"/>
        <v>238606</v>
      </c>
      <c r="J8" s="12">
        <f t="shared" si="1"/>
        <v>173099</v>
      </c>
      <c r="K8" s="12">
        <f t="shared" si="1"/>
        <v>194127</v>
      </c>
      <c r="L8" s="12">
        <f t="shared" si="1"/>
        <v>83315</v>
      </c>
      <c r="M8" s="12">
        <f t="shared" si="1"/>
        <v>52009</v>
      </c>
      <c r="N8" s="12">
        <f>SUM(B8:M8)</f>
        <v>2194863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29425</v>
      </c>
      <c r="C9" s="14">
        <v>29136</v>
      </c>
      <c r="D9" s="14">
        <v>19683</v>
      </c>
      <c r="E9" s="14">
        <v>3666</v>
      </c>
      <c r="F9" s="14">
        <v>17287</v>
      </c>
      <c r="G9" s="14">
        <v>31932</v>
      </c>
      <c r="H9" s="14">
        <v>37163</v>
      </c>
      <c r="I9" s="14">
        <v>19017</v>
      </c>
      <c r="J9" s="14">
        <v>24437</v>
      </c>
      <c r="K9" s="14">
        <v>20129</v>
      </c>
      <c r="L9" s="14">
        <v>11884</v>
      </c>
      <c r="M9" s="14">
        <v>8010</v>
      </c>
      <c r="N9" s="12">
        <f aca="true" t="shared" si="2" ref="N9:N19">SUM(B9:M9)</f>
        <v>251769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29425</v>
      </c>
      <c r="C10" s="14">
        <f>+C9-C11</f>
        <v>29136</v>
      </c>
      <c r="D10" s="14">
        <f>+D9-D11</f>
        <v>19683</v>
      </c>
      <c r="E10" s="14">
        <f>+E9-E11</f>
        <v>3666</v>
      </c>
      <c r="F10" s="14">
        <f aca="true" t="shared" si="3" ref="F10:M10">+F9-F11</f>
        <v>17287</v>
      </c>
      <c r="G10" s="14">
        <f t="shared" si="3"/>
        <v>31932</v>
      </c>
      <c r="H10" s="14">
        <f t="shared" si="3"/>
        <v>37163</v>
      </c>
      <c r="I10" s="14">
        <f t="shared" si="3"/>
        <v>19017</v>
      </c>
      <c r="J10" s="14">
        <f t="shared" si="3"/>
        <v>24437</v>
      </c>
      <c r="K10" s="14">
        <f t="shared" si="3"/>
        <v>20129</v>
      </c>
      <c r="L10" s="14">
        <f t="shared" si="3"/>
        <v>11884</v>
      </c>
      <c r="M10" s="14">
        <f t="shared" si="3"/>
        <v>8010</v>
      </c>
      <c r="N10" s="12">
        <f t="shared" si="2"/>
        <v>251769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209073</v>
      </c>
      <c r="C12" s="14">
        <f>C13+C14+C15</f>
        <v>159947</v>
      </c>
      <c r="D12" s="14">
        <f>D13+D14+D15</f>
        <v>188348</v>
      </c>
      <c r="E12" s="14">
        <f>E13+E14+E15</f>
        <v>29954</v>
      </c>
      <c r="F12" s="14">
        <f aca="true" t="shared" si="4" ref="F12:M12">F13+F14+F15</f>
        <v>141661</v>
      </c>
      <c r="G12" s="14">
        <f t="shared" si="4"/>
        <v>231529</v>
      </c>
      <c r="H12" s="14">
        <f t="shared" si="4"/>
        <v>196087</v>
      </c>
      <c r="I12" s="14">
        <f t="shared" si="4"/>
        <v>199073</v>
      </c>
      <c r="J12" s="14">
        <f t="shared" si="4"/>
        <v>134504</v>
      </c>
      <c r="K12" s="14">
        <f t="shared" si="4"/>
        <v>155997</v>
      </c>
      <c r="L12" s="14">
        <f t="shared" si="4"/>
        <v>65493</v>
      </c>
      <c r="M12" s="14">
        <f t="shared" si="4"/>
        <v>40820</v>
      </c>
      <c r="N12" s="12">
        <f t="shared" si="2"/>
        <v>1752486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106955</v>
      </c>
      <c r="C13" s="14">
        <v>83689</v>
      </c>
      <c r="D13" s="14">
        <v>93506</v>
      </c>
      <c r="E13" s="14">
        <v>15599</v>
      </c>
      <c r="F13" s="14">
        <v>71645</v>
      </c>
      <c r="G13" s="14">
        <v>119662</v>
      </c>
      <c r="H13" s="14">
        <v>104707</v>
      </c>
      <c r="I13" s="14">
        <v>105040</v>
      </c>
      <c r="J13" s="14">
        <v>68310</v>
      </c>
      <c r="K13" s="14">
        <v>79318</v>
      </c>
      <c r="L13" s="14">
        <v>33490</v>
      </c>
      <c r="M13" s="14">
        <v>19720</v>
      </c>
      <c r="N13" s="12">
        <f t="shared" si="2"/>
        <v>901641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100314</v>
      </c>
      <c r="C14" s="14">
        <v>74224</v>
      </c>
      <c r="D14" s="14">
        <v>93333</v>
      </c>
      <c r="E14" s="14">
        <v>13945</v>
      </c>
      <c r="F14" s="14">
        <v>68330</v>
      </c>
      <c r="G14" s="14">
        <v>108539</v>
      </c>
      <c r="H14" s="14">
        <v>89137</v>
      </c>
      <c r="I14" s="14">
        <v>92822</v>
      </c>
      <c r="J14" s="14">
        <v>64998</v>
      </c>
      <c r="K14" s="14">
        <v>75485</v>
      </c>
      <c r="L14" s="14">
        <v>31413</v>
      </c>
      <c r="M14" s="14">
        <v>20824</v>
      </c>
      <c r="N14" s="12">
        <f t="shared" si="2"/>
        <v>833364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1804</v>
      </c>
      <c r="C15" s="14">
        <v>2034</v>
      </c>
      <c r="D15" s="14">
        <v>1509</v>
      </c>
      <c r="E15" s="14">
        <v>410</v>
      </c>
      <c r="F15" s="14">
        <v>1686</v>
      </c>
      <c r="G15" s="14">
        <v>3328</v>
      </c>
      <c r="H15" s="14">
        <v>2243</v>
      </c>
      <c r="I15" s="14">
        <v>1211</v>
      </c>
      <c r="J15" s="14">
        <v>1196</v>
      </c>
      <c r="K15" s="14">
        <v>1194</v>
      </c>
      <c r="L15" s="14">
        <v>590</v>
      </c>
      <c r="M15" s="14">
        <v>276</v>
      </c>
      <c r="N15" s="12">
        <f t="shared" si="2"/>
        <v>17481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24022</v>
      </c>
      <c r="C16" s="14">
        <f>C17+C18+C19</f>
        <v>16831</v>
      </c>
      <c r="D16" s="14">
        <f>D17+D18+D19</f>
        <v>19868</v>
      </c>
      <c r="E16" s="14">
        <f>E17+E18+E19</f>
        <v>3245</v>
      </c>
      <c r="F16" s="14">
        <f aca="true" t="shared" si="5" ref="F16:M16">F17+F18+F19</f>
        <v>17061</v>
      </c>
      <c r="G16" s="14">
        <f t="shared" si="5"/>
        <v>26730</v>
      </c>
      <c r="H16" s="14">
        <f t="shared" si="5"/>
        <v>21059</v>
      </c>
      <c r="I16" s="14">
        <f t="shared" si="5"/>
        <v>20516</v>
      </c>
      <c r="J16" s="14">
        <f t="shared" si="5"/>
        <v>14158</v>
      </c>
      <c r="K16" s="14">
        <f t="shared" si="5"/>
        <v>18001</v>
      </c>
      <c r="L16" s="14">
        <f t="shared" si="5"/>
        <v>5938</v>
      </c>
      <c r="M16" s="14">
        <f t="shared" si="5"/>
        <v>3179</v>
      </c>
      <c r="N16" s="12">
        <f t="shared" si="2"/>
        <v>190608</v>
      </c>
    </row>
    <row r="17" spans="1:25" ht="18.75" customHeight="1">
      <c r="A17" s="15" t="s">
        <v>23</v>
      </c>
      <c r="B17" s="14">
        <v>11265</v>
      </c>
      <c r="C17" s="14">
        <v>8812</v>
      </c>
      <c r="D17" s="14">
        <v>7588</v>
      </c>
      <c r="E17" s="14">
        <v>1332</v>
      </c>
      <c r="F17" s="14">
        <v>7193</v>
      </c>
      <c r="G17" s="14">
        <v>12369</v>
      </c>
      <c r="H17" s="14">
        <v>10064</v>
      </c>
      <c r="I17" s="14">
        <v>10464</v>
      </c>
      <c r="J17" s="14">
        <v>7289</v>
      </c>
      <c r="K17" s="14">
        <v>8846</v>
      </c>
      <c r="L17" s="14">
        <v>2926</v>
      </c>
      <c r="M17" s="14">
        <v>1464</v>
      </c>
      <c r="N17" s="12">
        <f t="shared" si="2"/>
        <v>89612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5063</v>
      </c>
      <c r="C18" s="14">
        <v>2170</v>
      </c>
      <c r="D18" s="14">
        <v>4479</v>
      </c>
      <c r="E18" s="14">
        <v>540</v>
      </c>
      <c r="F18" s="14">
        <v>2992</v>
      </c>
      <c r="G18" s="14">
        <v>4320</v>
      </c>
      <c r="H18" s="14">
        <v>4265</v>
      </c>
      <c r="I18" s="14">
        <v>4656</v>
      </c>
      <c r="J18" s="14">
        <v>3216</v>
      </c>
      <c r="K18" s="14">
        <v>4627</v>
      </c>
      <c r="L18" s="14">
        <v>1430</v>
      </c>
      <c r="M18" s="14">
        <v>684</v>
      </c>
      <c r="N18" s="12">
        <f t="shared" si="2"/>
        <v>38442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7694</v>
      </c>
      <c r="C19" s="14">
        <v>5849</v>
      </c>
      <c r="D19" s="14">
        <v>7801</v>
      </c>
      <c r="E19" s="14">
        <v>1373</v>
      </c>
      <c r="F19" s="14">
        <v>6876</v>
      </c>
      <c r="G19" s="14">
        <v>10041</v>
      </c>
      <c r="H19" s="14">
        <v>6730</v>
      </c>
      <c r="I19" s="14">
        <v>5396</v>
      </c>
      <c r="J19" s="14">
        <v>3653</v>
      </c>
      <c r="K19" s="14">
        <v>4528</v>
      </c>
      <c r="L19" s="14">
        <v>1582</v>
      </c>
      <c r="M19" s="14">
        <v>1031</v>
      </c>
      <c r="N19" s="12">
        <f t="shared" si="2"/>
        <v>62554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155099</v>
      </c>
      <c r="C20" s="18">
        <f>C21+C22+C23</f>
        <v>96689</v>
      </c>
      <c r="D20" s="18">
        <f>D21+D22+D23</f>
        <v>86901</v>
      </c>
      <c r="E20" s="18">
        <f>E21+E22+E23</f>
        <v>14821</v>
      </c>
      <c r="F20" s="18">
        <f aca="true" t="shared" si="6" ref="F20:M20">F21+F22+F23</f>
        <v>75058</v>
      </c>
      <c r="G20" s="18">
        <f t="shared" si="6"/>
        <v>122306</v>
      </c>
      <c r="H20" s="18">
        <f t="shared" si="6"/>
        <v>126942</v>
      </c>
      <c r="I20" s="18">
        <f t="shared" si="6"/>
        <v>123531</v>
      </c>
      <c r="J20" s="18">
        <f t="shared" si="6"/>
        <v>81994</v>
      </c>
      <c r="K20" s="18">
        <f t="shared" si="6"/>
        <v>120482</v>
      </c>
      <c r="L20" s="18">
        <f t="shared" si="6"/>
        <v>43436</v>
      </c>
      <c r="M20" s="18">
        <f t="shared" si="6"/>
        <v>25086</v>
      </c>
      <c r="N20" s="12">
        <f aca="true" t="shared" si="7" ref="N20:N26">SUM(B20:M20)</f>
        <v>1072345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86504</v>
      </c>
      <c r="C21" s="14">
        <v>57276</v>
      </c>
      <c r="D21" s="14">
        <v>50286</v>
      </c>
      <c r="E21" s="14">
        <v>8848</v>
      </c>
      <c r="F21" s="14">
        <v>43812</v>
      </c>
      <c r="G21" s="14">
        <v>72673</v>
      </c>
      <c r="H21" s="14">
        <v>76382</v>
      </c>
      <c r="I21" s="14">
        <v>73127</v>
      </c>
      <c r="J21" s="14">
        <v>46808</v>
      </c>
      <c r="K21" s="14">
        <v>67158</v>
      </c>
      <c r="L21" s="14">
        <v>24344</v>
      </c>
      <c r="M21" s="14">
        <v>13808</v>
      </c>
      <c r="N21" s="12">
        <f t="shared" si="7"/>
        <v>621026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67513</v>
      </c>
      <c r="C22" s="14">
        <v>38548</v>
      </c>
      <c r="D22" s="14">
        <v>36010</v>
      </c>
      <c r="E22" s="14">
        <v>5805</v>
      </c>
      <c r="F22" s="14">
        <v>30558</v>
      </c>
      <c r="G22" s="14">
        <v>48419</v>
      </c>
      <c r="H22" s="14">
        <v>49566</v>
      </c>
      <c r="I22" s="14">
        <v>49784</v>
      </c>
      <c r="J22" s="14">
        <v>34603</v>
      </c>
      <c r="K22" s="14">
        <v>52635</v>
      </c>
      <c r="L22" s="14">
        <v>18831</v>
      </c>
      <c r="M22" s="14">
        <v>11152</v>
      </c>
      <c r="N22" s="12">
        <f t="shared" si="7"/>
        <v>443424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1082</v>
      </c>
      <c r="C23" s="14">
        <v>865</v>
      </c>
      <c r="D23" s="14">
        <v>605</v>
      </c>
      <c r="E23" s="14">
        <v>168</v>
      </c>
      <c r="F23" s="14">
        <v>688</v>
      </c>
      <c r="G23" s="14">
        <v>1214</v>
      </c>
      <c r="H23" s="14">
        <v>994</v>
      </c>
      <c r="I23" s="14">
        <v>620</v>
      </c>
      <c r="J23" s="14">
        <v>583</v>
      </c>
      <c r="K23" s="14">
        <v>689</v>
      </c>
      <c r="L23" s="14">
        <v>261</v>
      </c>
      <c r="M23" s="14">
        <v>126</v>
      </c>
      <c r="N23" s="12">
        <f t="shared" si="7"/>
        <v>7895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72288</v>
      </c>
      <c r="C24" s="14">
        <f>C25+C26</f>
        <v>60412</v>
      </c>
      <c r="D24" s="14">
        <f>D25+D26</f>
        <v>54663</v>
      </c>
      <c r="E24" s="14">
        <f>E25+E26</f>
        <v>12412</v>
      </c>
      <c r="F24" s="14">
        <f aca="true" t="shared" si="8" ref="F24:M24">F25+F26</f>
        <v>54162</v>
      </c>
      <c r="G24" s="14">
        <f t="shared" si="8"/>
        <v>83751</v>
      </c>
      <c r="H24" s="14">
        <f t="shared" si="8"/>
        <v>72720</v>
      </c>
      <c r="I24" s="14">
        <f t="shared" si="8"/>
        <v>53066</v>
      </c>
      <c r="J24" s="14">
        <f t="shared" si="8"/>
        <v>45449</v>
      </c>
      <c r="K24" s="14">
        <f t="shared" si="8"/>
        <v>44056</v>
      </c>
      <c r="L24" s="14">
        <f t="shared" si="8"/>
        <v>13380</v>
      </c>
      <c r="M24" s="14">
        <f t="shared" si="8"/>
        <v>7067</v>
      </c>
      <c r="N24" s="12">
        <f t="shared" si="7"/>
        <v>573426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46264</v>
      </c>
      <c r="C25" s="14">
        <v>38664</v>
      </c>
      <c r="D25" s="14">
        <v>34984</v>
      </c>
      <c r="E25" s="14">
        <v>7944</v>
      </c>
      <c r="F25" s="14">
        <v>34664</v>
      </c>
      <c r="G25" s="14">
        <v>53601</v>
      </c>
      <c r="H25" s="14">
        <v>46541</v>
      </c>
      <c r="I25" s="14">
        <v>33962</v>
      </c>
      <c r="J25" s="14">
        <v>29087</v>
      </c>
      <c r="K25" s="14">
        <v>28196</v>
      </c>
      <c r="L25" s="14">
        <v>8563</v>
      </c>
      <c r="M25" s="14">
        <v>4523</v>
      </c>
      <c r="N25" s="12">
        <f t="shared" si="7"/>
        <v>366993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26024</v>
      </c>
      <c r="C26" s="14">
        <v>21748</v>
      </c>
      <c r="D26" s="14">
        <v>19679</v>
      </c>
      <c r="E26" s="14">
        <v>4468</v>
      </c>
      <c r="F26" s="14">
        <v>19498</v>
      </c>
      <c r="G26" s="14">
        <v>30150</v>
      </c>
      <c r="H26" s="14">
        <v>26179</v>
      </c>
      <c r="I26" s="14">
        <v>19104</v>
      </c>
      <c r="J26" s="14">
        <v>16362</v>
      </c>
      <c r="K26" s="14">
        <v>15860</v>
      </c>
      <c r="L26" s="14">
        <v>4817</v>
      </c>
      <c r="M26" s="14">
        <v>2544</v>
      </c>
      <c r="N26" s="12">
        <f t="shared" si="7"/>
        <v>206433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920414.64959222</v>
      </c>
      <c r="C42" s="65">
        <f aca="true" t="shared" si="12" ref="C42:M42">C43+C44+C45+C46</f>
        <v>659044.169</v>
      </c>
      <c r="D42" s="65">
        <f t="shared" si="12"/>
        <v>631098.6118231501</v>
      </c>
      <c r="E42" s="65">
        <f t="shared" si="12"/>
        <v>149861.1936032</v>
      </c>
      <c r="F42" s="65">
        <f t="shared" si="12"/>
        <v>598957.9756794501</v>
      </c>
      <c r="G42" s="65">
        <f t="shared" si="12"/>
        <v>771449.5616</v>
      </c>
      <c r="H42" s="65">
        <f t="shared" si="12"/>
        <v>826809.5279000001</v>
      </c>
      <c r="I42" s="65">
        <f t="shared" si="12"/>
        <v>738083.6138954</v>
      </c>
      <c r="J42" s="65">
        <f t="shared" si="12"/>
        <v>601740.2527906</v>
      </c>
      <c r="K42" s="65">
        <f t="shared" si="12"/>
        <v>686737.7081703999</v>
      </c>
      <c r="L42" s="65">
        <f t="shared" si="12"/>
        <v>318742.34481732995</v>
      </c>
      <c r="M42" s="65">
        <f t="shared" si="12"/>
        <v>187413.80016672</v>
      </c>
      <c r="N42" s="65">
        <f>N43+N44+N45+N46</f>
        <v>7090353.40903847</v>
      </c>
    </row>
    <row r="43" spans="1:14" ht="18.75" customHeight="1">
      <c r="A43" s="62" t="s">
        <v>86</v>
      </c>
      <c r="B43" s="59">
        <f aca="true" t="shared" si="13" ref="B43:H43">B35*B7</f>
        <v>920192.3181</v>
      </c>
      <c r="C43" s="59">
        <f t="shared" si="13"/>
        <v>658727.019</v>
      </c>
      <c r="D43" s="59">
        <f t="shared" si="13"/>
        <v>621067.3030000001</v>
      </c>
      <c r="E43" s="59">
        <f t="shared" si="13"/>
        <v>149617.5516</v>
      </c>
      <c r="F43" s="59">
        <f t="shared" si="13"/>
        <v>598737.2064</v>
      </c>
      <c r="G43" s="59">
        <f t="shared" si="13"/>
        <v>771318.2664</v>
      </c>
      <c r="H43" s="59">
        <f t="shared" si="13"/>
        <v>826454.2055</v>
      </c>
      <c r="I43" s="59">
        <f>I35*I7</f>
        <v>737898.7716</v>
      </c>
      <c r="J43" s="59">
        <f>J35*J7</f>
        <v>601534.813</v>
      </c>
      <c r="K43" s="59">
        <f>K35*K7</f>
        <v>686377.2104999999</v>
      </c>
      <c r="L43" s="59">
        <f>L35*L7</f>
        <v>318503.7499</v>
      </c>
      <c r="M43" s="59">
        <f>M35*M7</f>
        <v>187310.9472</v>
      </c>
      <c r="N43" s="61">
        <f>SUM(B43:M43)</f>
        <v>7077739.3622</v>
      </c>
    </row>
    <row r="44" spans="1:14" ht="18.75" customHeight="1">
      <c r="A44" s="62" t="s">
        <v>87</v>
      </c>
      <c r="B44" s="59">
        <f aca="true" t="shared" si="14" ref="B44:M44">B36*B7</f>
        <v>-3034.74850778</v>
      </c>
      <c r="C44" s="59">
        <f t="shared" si="14"/>
        <v>-2178.09</v>
      </c>
      <c r="D44" s="59">
        <f t="shared" si="14"/>
        <v>-2050.50117685</v>
      </c>
      <c r="E44" s="59">
        <f t="shared" si="14"/>
        <v>-402.6379968</v>
      </c>
      <c r="F44" s="59">
        <f t="shared" si="14"/>
        <v>-1940.63072055</v>
      </c>
      <c r="G44" s="59">
        <f t="shared" si="14"/>
        <v>-2530.8648000000003</v>
      </c>
      <c r="H44" s="59">
        <f t="shared" si="14"/>
        <v>-2542.2376</v>
      </c>
      <c r="I44" s="59">
        <f t="shared" si="14"/>
        <v>-2361.7577046</v>
      </c>
      <c r="J44" s="59">
        <f t="shared" si="14"/>
        <v>-1913.1602094</v>
      </c>
      <c r="K44" s="59">
        <f t="shared" si="14"/>
        <v>-2241.7423295999997</v>
      </c>
      <c r="L44" s="59">
        <f t="shared" si="14"/>
        <v>-1032.56508267</v>
      </c>
      <c r="M44" s="59">
        <f t="shared" si="14"/>
        <v>-616.18703328</v>
      </c>
      <c r="N44" s="28">
        <f>SUM(B44:M44)</f>
        <v>-22845.123161530002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-139192.5</v>
      </c>
      <c r="C48" s="28">
        <f aca="true" t="shared" si="16" ref="C48:M48">+C49+C52+C60+C61</f>
        <v>-121487.33</v>
      </c>
      <c r="D48" s="28">
        <f t="shared" si="16"/>
        <v>-81741.12999999999</v>
      </c>
      <c r="E48" s="28">
        <f t="shared" si="16"/>
        <v>-31876.7</v>
      </c>
      <c r="F48" s="28">
        <f t="shared" si="16"/>
        <v>-65712</v>
      </c>
      <c r="G48" s="28">
        <f t="shared" si="16"/>
        <v>-144197.24</v>
      </c>
      <c r="H48" s="28">
        <f t="shared" si="16"/>
        <v>-154277.83</v>
      </c>
      <c r="I48" s="28">
        <f t="shared" si="16"/>
        <v>-86383.75</v>
      </c>
      <c r="J48" s="28">
        <f t="shared" si="16"/>
        <v>-98620.33</v>
      </c>
      <c r="K48" s="28">
        <f t="shared" si="16"/>
        <v>-100332.65</v>
      </c>
      <c r="L48" s="28">
        <f t="shared" si="16"/>
        <v>-47638.799999999996</v>
      </c>
      <c r="M48" s="28">
        <f t="shared" si="16"/>
        <v>-32640.8</v>
      </c>
      <c r="N48" s="28">
        <f>+N49+N52+N60+N61</f>
        <v>-1104101.0599999998</v>
      </c>
    </row>
    <row r="49" spans="1:14" ht="18.75" customHeight="1">
      <c r="A49" s="17" t="s">
        <v>48</v>
      </c>
      <c r="B49" s="29">
        <f>B50+B51</f>
        <v>-111815</v>
      </c>
      <c r="C49" s="29">
        <f>C50+C51</f>
        <v>-110716.8</v>
      </c>
      <c r="D49" s="29">
        <f>D50+D51</f>
        <v>-74795.4</v>
      </c>
      <c r="E49" s="29">
        <f>E50+E51</f>
        <v>-13930.8</v>
      </c>
      <c r="F49" s="29">
        <f aca="true" t="shared" si="17" ref="F49:M49">F50+F51</f>
        <v>-65690.6</v>
      </c>
      <c r="G49" s="29">
        <f t="shared" si="17"/>
        <v>-121341.6</v>
      </c>
      <c r="H49" s="29">
        <f t="shared" si="17"/>
        <v>-141219.4</v>
      </c>
      <c r="I49" s="29">
        <f t="shared" si="17"/>
        <v>-72264.6</v>
      </c>
      <c r="J49" s="29">
        <f t="shared" si="17"/>
        <v>-92860.6</v>
      </c>
      <c r="K49" s="29">
        <f t="shared" si="17"/>
        <v>-76490.2</v>
      </c>
      <c r="L49" s="29">
        <f t="shared" si="17"/>
        <v>-45159.2</v>
      </c>
      <c r="M49" s="29">
        <f t="shared" si="17"/>
        <v>-30438</v>
      </c>
      <c r="N49" s="28">
        <f aca="true" t="shared" si="18" ref="N49:N61">SUM(B49:M49)</f>
        <v>-956722.1999999998</v>
      </c>
    </row>
    <row r="50" spans="1:25" ht="18.75" customHeight="1">
      <c r="A50" s="13" t="s">
        <v>49</v>
      </c>
      <c r="B50" s="20">
        <f>ROUND(-B9*$D$3,2)</f>
        <v>-111815</v>
      </c>
      <c r="C50" s="20">
        <f>ROUND(-C9*$D$3,2)</f>
        <v>-110716.8</v>
      </c>
      <c r="D50" s="20">
        <f>ROUND(-D9*$D$3,2)</f>
        <v>-74795.4</v>
      </c>
      <c r="E50" s="20">
        <f>ROUND(-E9*$D$3,2)</f>
        <v>-13930.8</v>
      </c>
      <c r="F50" s="20">
        <f aca="true" t="shared" si="19" ref="F50:M50">ROUND(-F9*$D$3,2)</f>
        <v>-65690.6</v>
      </c>
      <c r="G50" s="20">
        <f t="shared" si="19"/>
        <v>-121341.6</v>
      </c>
      <c r="H50" s="20">
        <f t="shared" si="19"/>
        <v>-141219.4</v>
      </c>
      <c r="I50" s="20">
        <f t="shared" si="19"/>
        <v>-72264.6</v>
      </c>
      <c r="J50" s="20">
        <f t="shared" si="19"/>
        <v>-92860.6</v>
      </c>
      <c r="K50" s="20">
        <f t="shared" si="19"/>
        <v>-76490.2</v>
      </c>
      <c r="L50" s="20">
        <f t="shared" si="19"/>
        <v>-45159.2</v>
      </c>
      <c r="M50" s="20">
        <f t="shared" si="19"/>
        <v>-30438</v>
      </c>
      <c r="N50" s="50">
        <f t="shared" si="18"/>
        <v>-956722.1999999998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-27377.5</v>
      </c>
      <c r="C52" s="29">
        <f aca="true" t="shared" si="21" ref="C52:M52">SUM(C53:C59)</f>
        <v>-10770.53</v>
      </c>
      <c r="D52" s="29">
        <f t="shared" si="21"/>
        <v>-6945.73</v>
      </c>
      <c r="E52" s="29">
        <f t="shared" si="21"/>
        <v>-17945.9</v>
      </c>
      <c r="F52" s="29">
        <f t="shared" si="21"/>
        <v>-21.4</v>
      </c>
      <c r="G52" s="29">
        <f t="shared" si="21"/>
        <v>-22855.64</v>
      </c>
      <c r="H52" s="29">
        <f t="shared" si="21"/>
        <v>-13058.43</v>
      </c>
      <c r="I52" s="29">
        <f t="shared" si="21"/>
        <v>-14119.15</v>
      </c>
      <c r="J52" s="29">
        <f t="shared" si="21"/>
        <v>-5759.73</v>
      </c>
      <c r="K52" s="29">
        <f t="shared" si="21"/>
        <v>-23842.449999999997</v>
      </c>
      <c r="L52" s="29">
        <f t="shared" si="21"/>
        <v>-2479.6</v>
      </c>
      <c r="M52" s="29">
        <f t="shared" si="21"/>
        <v>-2202.8</v>
      </c>
      <c r="N52" s="29">
        <f>SUM(N53:N59)</f>
        <v>-147378.86</v>
      </c>
    </row>
    <row r="53" spans="1:25" ht="18.75" customHeight="1">
      <c r="A53" s="13" t="s">
        <v>52</v>
      </c>
      <c r="B53" s="27">
        <v>-27167.78</v>
      </c>
      <c r="C53" s="27">
        <v>-10650.69</v>
      </c>
      <c r="D53" s="27">
        <v>-6847.29</v>
      </c>
      <c r="E53" s="27">
        <v>-17864.58</v>
      </c>
      <c r="F53" s="27">
        <v>0</v>
      </c>
      <c r="G53" s="27">
        <v>-22800</v>
      </c>
      <c r="H53" s="27">
        <v>-12947.15</v>
      </c>
      <c r="I53" s="27">
        <v>-14016.43</v>
      </c>
      <c r="J53" s="27">
        <v>-5554.29</v>
      </c>
      <c r="K53" s="27">
        <v>-23744.01</v>
      </c>
      <c r="L53" s="27">
        <v>-2394</v>
      </c>
      <c r="M53" s="27">
        <v>-2160</v>
      </c>
      <c r="N53" s="27">
        <f t="shared" si="18"/>
        <v>-146146.21999999997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781222.14959222</v>
      </c>
      <c r="C63" s="32">
        <f t="shared" si="22"/>
        <v>537556.839</v>
      </c>
      <c r="D63" s="32">
        <f t="shared" si="22"/>
        <v>549357.4818231501</v>
      </c>
      <c r="E63" s="32">
        <f t="shared" si="22"/>
        <v>117984.4936032</v>
      </c>
      <c r="F63" s="32">
        <f t="shared" si="22"/>
        <v>533245.9756794501</v>
      </c>
      <c r="G63" s="32">
        <f t="shared" si="22"/>
        <v>627252.3216</v>
      </c>
      <c r="H63" s="32">
        <f t="shared" si="22"/>
        <v>672531.6979000001</v>
      </c>
      <c r="I63" s="32">
        <f t="shared" si="22"/>
        <v>651699.8638954</v>
      </c>
      <c r="J63" s="32">
        <f t="shared" si="22"/>
        <v>503119.9227905999</v>
      </c>
      <c r="K63" s="32">
        <f t="shared" si="22"/>
        <v>586405.0581703999</v>
      </c>
      <c r="L63" s="32">
        <f t="shared" si="22"/>
        <v>271103.54481732997</v>
      </c>
      <c r="M63" s="32">
        <f t="shared" si="22"/>
        <v>154773.00016672</v>
      </c>
      <c r="N63" s="32">
        <f>SUM(B63:M63)</f>
        <v>5986252.34903847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99</v>
      </c>
      <c r="B66" s="39">
        <f>SUM(B67:B80)</f>
        <v>781222.15</v>
      </c>
      <c r="C66" s="39">
        <f aca="true" t="shared" si="23" ref="C66:M66">SUM(C67:C80)</f>
        <v>537556.84</v>
      </c>
      <c r="D66" s="39">
        <f t="shared" si="23"/>
        <v>549357.48</v>
      </c>
      <c r="E66" s="39">
        <f t="shared" si="23"/>
        <v>117984.49</v>
      </c>
      <c r="F66" s="39">
        <f t="shared" si="23"/>
        <v>533245.98</v>
      </c>
      <c r="G66" s="39">
        <f t="shared" si="23"/>
        <v>627252.33</v>
      </c>
      <c r="H66" s="39">
        <f t="shared" si="23"/>
        <v>672531.7</v>
      </c>
      <c r="I66" s="39">
        <f t="shared" si="23"/>
        <v>651699.86</v>
      </c>
      <c r="J66" s="39">
        <f t="shared" si="23"/>
        <v>503119.92</v>
      </c>
      <c r="K66" s="39">
        <f t="shared" si="23"/>
        <v>586405.06</v>
      </c>
      <c r="L66" s="39">
        <f t="shared" si="23"/>
        <v>271103.54</v>
      </c>
      <c r="M66" s="39">
        <f t="shared" si="23"/>
        <v>154773</v>
      </c>
      <c r="N66" s="32">
        <f>SUM(N67:N80)</f>
        <v>5986252.350000001</v>
      </c>
    </row>
    <row r="67" spans="1:14" ht="18.75" customHeight="1">
      <c r="A67" s="17" t="s">
        <v>91</v>
      </c>
      <c r="B67" s="39">
        <v>154360.85</v>
      </c>
      <c r="C67" s="39">
        <v>163820.43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318181.28</v>
      </c>
    </row>
    <row r="68" spans="1:14" ht="18.75" customHeight="1">
      <c r="A68" s="17" t="s">
        <v>92</v>
      </c>
      <c r="B68" s="39">
        <v>626861.3</v>
      </c>
      <c r="C68" s="39">
        <v>373736.41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1000597.71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539437.07+9920.41</f>
        <v>549357.48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549357.48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117984.49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117984.49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533245.98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533245.98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627252.33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627252.33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520088.48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520088.48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152443.22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152443.22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651699.86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651699.86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503119.92</v>
      </c>
      <c r="K76" s="38">
        <v>0</v>
      </c>
      <c r="L76" s="38">
        <v>0</v>
      </c>
      <c r="M76" s="38">
        <v>0</v>
      </c>
      <c r="N76" s="32">
        <f t="shared" si="24"/>
        <v>503119.92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586405.06</v>
      </c>
      <c r="L77" s="38">
        <v>0</v>
      </c>
      <c r="M77" s="66"/>
      <c r="N77" s="29">
        <f t="shared" si="24"/>
        <v>586405.06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271103.54</v>
      </c>
      <c r="M78" s="38">
        <v>0</v>
      </c>
      <c r="N78" s="32">
        <f t="shared" si="24"/>
        <v>271103.54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154773</v>
      </c>
      <c r="N79" s="29">
        <f t="shared" si="24"/>
        <v>154773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2.099984161287305</v>
      </c>
      <c r="C84" s="48">
        <v>2.064521644907236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1.8319732007072294</v>
      </c>
      <c r="C85" s="48">
        <v>1.727705625512257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1.681300162189854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2.338001085887235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1.962323290642272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1.5545645757766278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1.8309278255462835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1.7898442023682186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1.7776451853560788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2.002183564329112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1.91470510969958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2.2746026562097605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2.226822083205247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2016-02-15T13:54:39Z</dcterms:modified>
  <cp:category/>
  <cp:version/>
  <cp:contentType/>
  <cp:contentStatus/>
</cp:coreProperties>
</file>