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<sst xmlns="http://schemas.openxmlformats.org/spreadsheetml/2006/main" count="109" uniqueCount="107">
  <si>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</si>
  <si>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</si>
  <si>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</si>
  <si>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</si>
  <si>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</si>
  <si>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</si>
  <si>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</si>
  <si>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</si>
  <si>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</si>
  <si>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</si>
  <si>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</si>
  <si>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</si>
  <si>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</si>
  <si>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</si>
  <si>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</si>
  <si>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</si>
  <si>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</si>
  <si>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</si>
  <si>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</si>
  <si>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</si>
  <si>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</si>
  <si>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</si>
  <si>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</si>
  <si>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</si>
  <si>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</si>
  <si>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</si>
  <si>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</si>
  <si>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</si>
  <si>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</si>
  <si>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</si>
  <si>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</si>
  <si>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</si>
  <si>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</si>
  <si>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</si>
  <si>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</si>
  <si>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</si>
  <si>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</si>
  <si>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</si>
  <si>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</si>
  <si>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</si>
  <si>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</si>
  <si>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</si>
  <si>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</si>
  <si>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</si>
  <si>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</si>
  <si>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</si>
  <si>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</si>
  <si>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</si>
  <si>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</si>
  <si>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</si>
  <si>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</si>
  <si>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</si>
  <si>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</si>
  <si>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</si>
  <si>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</si>
  <si>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</si>
  <si>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</si>
  <si>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</si>
  <si>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</si>
  <si>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</si>
  <si>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</si>
  <si>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</si>
  <si>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</si>
  <si>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</si>
  <si>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</si>
  <si>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</si>
  <si>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</si>
  <si>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</si>
  <si>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</si>
  <si>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</si>
  <si>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</si>
  <si>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</si>
  <si>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</si>
  <si>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</si>
  <si>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</si>
  <si>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</si>
  <si>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</si>
  <si>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</si>
  <si>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</si>
  <si>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</si>
  <si>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</si>
  <si>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</si>
  <si>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</si>
  <si>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</si>
  <si>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</si>
  <si>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</si>
  <si>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</si>
  <si>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</si>
  <si>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</si>
  <si>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</si>
  <si>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</si>
  <si>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</si>
  <si>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</si>
  <si>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</si>
  <si>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</si>
  <si>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</si>
  <si>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</si>
  <si>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</si>
  <si>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</si>
  <si>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</si>
  <si>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</si>
  <si>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</si>
  <si>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</si>
  <si>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</si>
  <si>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</si>
  <si>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07/02/16 - VENCIMENTO 16/02/16</t>
  </si>
  <si>
    <t>Nota: (1) Tarifa de remuneração de cada empresa considerando reequilibrio interno estabelecido e informado pelo consórcio e instalação de validadores. Não consideram os acertos financeiros previstos no item 7.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</si>
</sst>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103</v>
      </c>
      <c r="F5" s="4" t="s">
        <v>59</v>
      </c>
      <c r="G5" s="4" t="s">
        <v>102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25" ht="18.75" customHeight="1">
      <c r="A7" s="9" t="s">
        <v>3</v>
      </c>
      <c r="B7" s="10">
        <f>B8+B20+B24</f>
        <v>210053</v>
      </c>
      <c r="C7" s="10">
        <f>C8+C20+C24</f>
        <v>141186</v>
      </c>
      <c r="D7" s="10">
        <f>D8+D20+D24</f>
        <v>169083</v>
      </c>
      <c r="E7" s="10">
        <f>E8+E20+E24</f>
        <v>27150</v>
      </c>
      <c r="F7" s="10">
        <f aca="true" t="shared" si="0" ref="F7:M7">F8+F20+F24</f>
        <v>136464</v>
      </c>
      <c r="G7" s="10">
        <f t="shared" si="0"/>
        <v>190904</v>
      </c>
      <c r="H7" s="10">
        <f t="shared" si="0"/>
        <v>176974</v>
      </c>
      <c r="I7" s="10">
        <f t="shared" si="0"/>
        <v>195421</v>
      </c>
      <c r="J7" s="10">
        <f t="shared" si="0"/>
        <v>136476</v>
      </c>
      <c r="K7" s="10">
        <f t="shared" si="0"/>
        <v>185942</v>
      </c>
      <c r="L7" s="10">
        <f t="shared" si="0"/>
        <v>59166</v>
      </c>
      <c r="M7" s="10">
        <f t="shared" si="0"/>
        <v>29264</v>
      </c>
      <c r="N7" s="10">
        <f>+N8+N20+N24</f>
        <v>1658083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27</v>
      </c>
      <c r="B8" s="12">
        <f>+B9+B12+B16</f>
        <v>115423</v>
      </c>
      <c r="C8" s="12">
        <f>+C9+C12+C16</f>
        <v>81185</v>
      </c>
      <c r="D8" s="12">
        <f>+D9+D12+D16</f>
        <v>99017</v>
      </c>
      <c r="E8" s="12">
        <f>+E9+E12+E16</f>
        <v>15166</v>
      </c>
      <c r="F8" s="12">
        <f aca="true" t="shared" si="1" ref="F8:M8">+F9+F12+F16</f>
        <v>78566</v>
      </c>
      <c r="G8" s="12">
        <f t="shared" si="1"/>
        <v>113531</v>
      </c>
      <c r="H8" s="12">
        <f t="shared" si="1"/>
        <v>104233</v>
      </c>
      <c r="I8" s="12">
        <f t="shared" si="1"/>
        <v>109346</v>
      </c>
      <c r="J8" s="12">
        <f t="shared" si="1"/>
        <v>79466</v>
      </c>
      <c r="K8" s="12">
        <f t="shared" si="1"/>
        <v>102709</v>
      </c>
      <c r="L8" s="12">
        <f t="shared" si="1"/>
        <v>35581</v>
      </c>
      <c r="M8" s="12">
        <f t="shared" si="1"/>
        <v>18397</v>
      </c>
      <c r="N8" s="12">
        <f>SUM(B8:M8)</f>
        <v>952620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21275</v>
      </c>
      <c r="C9" s="14">
        <v>18274</v>
      </c>
      <c r="D9" s="14">
        <v>15560</v>
      </c>
      <c r="E9" s="14">
        <v>2392</v>
      </c>
      <c r="F9" s="14">
        <v>13106</v>
      </c>
      <c r="G9" s="14">
        <v>20878</v>
      </c>
      <c r="H9" s="14">
        <v>23749</v>
      </c>
      <c r="I9" s="14">
        <v>14654</v>
      </c>
      <c r="J9" s="14">
        <v>17141</v>
      </c>
      <c r="K9" s="14">
        <v>15577</v>
      </c>
      <c r="L9" s="14">
        <v>6910</v>
      </c>
      <c r="M9" s="14">
        <v>3716</v>
      </c>
      <c r="N9" s="12">
        <f aca="true" t="shared" si="2" ref="N9:N19">SUM(B9:M9)</f>
        <v>173232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21275</v>
      </c>
      <c r="C10" s="14">
        <f>+C9-C11</f>
        <v>18274</v>
      </c>
      <c r="D10" s="14">
        <f>+D9-D11</f>
        <v>15560</v>
      </c>
      <c r="E10" s="14">
        <f>+E9-E11</f>
        <v>2392</v>
      </c>
      <c r="F10" s="14">
        <f aca="true" t="shared" si="3" ref="F10:M10">+F9-F11</f>
        <v>13106</v>
      </c>
      <c r="G10" s="14">
        <f t="shared" si="3"/>
        <v>20878</v>
      </c>
      <c r="H10" s="14">
        <f t="shared" si="3"/>
        <v>23749</v>
      </c>
      <c r="I10" s="14">
        <f t="shared" si="3"/>
        <v>14654</v>
      </c>
      <c r="J10" s="14">
        <f t="shared" si="3"/>
        <v>17141</v>
      </c>
      <c r="K10" s="14">
        <f t="shared" si="3"/>
        <v>15577</v>
      </c>
      <c r="L10" s="14">
        <f t="shared" si="3"/>
        <v>6910</v>
      </c>
      <c r="M10" s="14">
        <f t="shared" si="3"/>
        <v>3716</v>
      </c>
      <c r="N10" s="12">
        <f t="shared" si="2"/>
        <v>173232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22</v>
      </c>
      <c r="B12" s="14">
        <f>B13+B14+B15</f>
        <v>83278</v>
      </c>
      <c r="C12" s="14">
        <f>C13+C14+C15</f>
        <v>56027</v>
      </c>
      <c r="D12" s="14">
        <f>D13+D14+D15</f>
        <v>74569</v>
      </c>
      <c r="E12" s="14">
        <f>E13+E14+E15</f>
        <v>11287</v>
      </c>
      <c r="F12" s="14">
        <f aca="true" t="shared" si="4" ref="F12:M12">F13+F14+F15</f>
        <v>57921</v>
      </c>
      <c r="G12" s="14">
        <f t="shared" si="4"/>
        <v>82280</v>
      </c>
      <c r="H12" s="14">
        <f t="shared" si="4"/>
        <v>71987</v>
      </c>
      <c r="I12" s="14">
        <f t="shared" si="4"/>
        <v>84430</v>
      </c>
      <c r="J12" s="14">
        <f t="shared" si="4"/>
        <v>55623</v>
      </c>
      <c r="K12" s="14">
        <f t="shared" si="4"/>
        <v>76989</v>
      </c>
      <c r="L12" s="14">
        <f t="shared" si="4"/>
        <v>25990</v>
      </c>
      <c r="M12" s="14">
        <f t="shared" si="4"/>
        <v>13517</v>
      </c>
      <c r="N12" s="12">
        <f t="shared" si="2"/>
        <v>693898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41188</v>
      </c>
      <c r="C13" s="14">
        <v>29562</v>
      </c>
      <c r="D13" s="14">
        <v>36273</v>
      </c>
      <c r="E13" s="14">
        <v>5483</v>
      </c>
      <c r="F13" s="14">
        <v>30058</v>
      </c>
      <c r="G13" s="14">
        <v>43044</v>
      </c>
      <c r="H13" s="14">
        <v>38386</v>
      </c>
      <c r="I13" s="14">
        <v>43619</v>
      </c>
      <c r="J13" s="14">
        <v>26866</v>
      </c>
      <c r="K13" s="14">
        <v>36512</v>
      </c>
      <c r="L13" s="14">
        <v>12106</v>
      </c>
      <c r="M13" s="14">
        <v>5994</v>
      </c>
      <c r="N13" s="12">
        <f t="shared" si="2"/>
        <v>349091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41537</v>
      </c>
      <c r="C14" s="14">
        <v>25956</v>
      </c>
      <c r="D14" s="14">
        <v>37838</v>
      </c>
      <c r="E14" s="14">
        <v>5694</v>
      </c>
      <c r="F14" s="14">
        <v>27402</v>
      </c>
      <c r="G14" s="14">
        <v>38334</v>
      </c>
      <c r="H14" s="14">
        <v>33032</v>
      </c>
      <c r="I14" s="14">
        <v>40439</v>
      </c>
      <c r="J14" s="14">
        <v>28402</v>
      </c>
      <c r="K14" s="14">
        <v>40056</v>
      </c>
      <c r="L14" s="14">
        <v>13702</v>
      </c>
      <c r="M14" s="14">
        <v>7429</v>
      </c>
      <c r="N14" s="12">
        <f t="shared" si="2"/>
        <v>339821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553</v>
      </c>
      <c r="C15" s="14">
        <v>509</v>
      </c>
      <c r="D15" s="14">
        <v>458</v>
      </c>
      <c r="E15" s="14">
        <v>110</v>
      </c>
      <c r="F15" s="14">
        <v>461</v>
      </c>
      <c r="G15" s="14">
        <v>902</v>
      </c>
      <c r="H15" s="14">
        <v>569</v>
      </c>
      <c r="I15" s="14">
        <v>372</v>
      </c>
      <c r="J15" s="14">
        <v>355</v>
      </c>
      <c r="K15" s="14">
        <v>421</v>
      </c>
      <c r="L15" s="14">
        <v>182</v>
      </c>
      <c r="M15" s="14">
        <v>94</v>
      </c>
      <c r="N15" s="12">
        <f t="shared" si="2"/>
        <v>4986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26</v>
      </c>
      <c r="B16" s="14">
        <f>B17+B18+B19</f>
        <v>10870</v>
      </c>
      <c r="C16" s="14">
        <f>C17+C18+C19</f>
        <v>6884</v>
      </c>
      <c r="D16" s="14">
        <f>D17+D18+D19</f>
        <v>8888</v>
      </c>
      <c r="E16" s="14">
        <f>E17+E18+E19</f>
        <v>1487</v>
      </c>
      <c r="F16" s="14">
        <f aca="true" t="shared" si="5" ref="F16:M16">F17+F18+F19</f>
        <v>7539</v>
      </c>
      <c r="G16" s="14">
        <f t="shared" si="5"/>
        <v>10373</v>
      </c>
      <c r="H16" s="14">
        <f t="shared" si="5"/>
        <v>8497</v>
      </c>
      <c r="I16" s="14">
        <f t="shared" si="5"/>
        <v>10262</v>
      </c>
      <c r="J16" s="14">
        <f t="shared" si="5"/>
        <v>6702</v>
      </c>
      <c r="K16" s="14">
        <f t="shared" si="5"/>
        <v>10143</v>
      </c>
      <c r="L16" s="14">
        <f t="shared" si="5"/>
        <v>2681</v>
      </c>
      <c r="M16" s="14">
        <f t="shared" si="5"/>
        <v>1164</v>
      </c>
      <c r="N16" s="12">
        <f t="shared" si="2"/>
        <v>85490</v>
      </c>
    </row>
    <row r="17" spans="1:25" ht="18.75" customHeight="1">
      <c r="A17" s="15" t="s">
        <v>23</v>
      </c>
      <c r="B17" s="14">
        <v>5778</v>
      </c>
      <c r="C17" s="14">
        <v>3684</v>
      </c>
      <c r="D17" s="14">
        <v>3909</v>
      </c>
      <c r="E17" s="14">
        <v>747</v>
      </c>
      <c r="F17" s="14">
        <v>3503</v>
      </c>
      <c r="G17" s="14">
        <v>5023</v>
      </c>
      <c r="H17" s="14">
        <v>4260</v>
      </c>
      <c r="I17" s="14">
        <v>5576</v>
      </c>
      <c r="J17" s="14">
        <v>3618</v>
      </c>
      <c r="K17" s="14">
        <v>5345</v>
      </c>
      <c r="L17" s="14">
        <v>1331</v>
      </c>
      <c r="M17" s="14">
        <v>571</v>
      </c>
      <c r="N17" s="12">
        <f t="shared" si="2"/>
        <v>43345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24</v>
      </c>
      <c r="B18" s="14">
        <v>1944</v>
      </c>
      <c r="C18" s="14">
        <v>1036</v>
      </c>
      <c r="D18" s="14">
        <v>2144</v>
      </c>
      <c r="E18" s="14">
        <v>274</v>
      </c>
      <c r="F18" s="14">
        <v>1481</v>
      </c>
      <c r="G18" s="14">
        <v>1898</v>
      </c>
      <c r="H18" s="14">
        <v>1762</v>
      </c>
      <c r="I18" s="14">
        <v>2339</v>
      </c>
      <c r="J18" s="14">
        <v>1611</v>
      </c>
      <c r="K18" s="14">
        <v>2750</v>
      </c>
      <c r="L18" s="14">
        <v>753</v>
      </c>
      <c r="M18" s="14">
        <v>284</v>
      </c>
      <c r="N18" s="12">
        <f t="shared" si="2"/>
        <v>18276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25</v>
      </c>
      <c r="B19" s="14">
        <v>3148</v>
      </c>
      <c r="C19" s="14">
        <v>2164</v>
      </c>
      <c r="D19" s="14">
        <v>2835</v>
      </c>
      <c r="E19" s="14">
        <v>466</v>
      </c>
      <c r="F19" s="14">
        <v>2555</v>
      </c>
      <c r="G19" s="14">
        <v>3452</v>
      </c>
      <c r="H19" s="14">
        <v>2475</v>
      </c>
      <c r="I19" s="14">
        <v>2347</v>
      </c>
      <c r="J19" s="14">
        <v>1473</v>
      </c>
      <c r="K19" s="14">
        <v>2048</v>
      </c>
      <c r="L19" s="14">
        <v>597</v>
      </c>
      <c r="M19" s="14">
        <v>309</v>
      </c>
      <c r="N19" s="12">
        <f t="shared" si="2"/>
        <v>23869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59277</v>
      </c>
      <c r="C20" s="18">
        <f>C21+C22+C23</f>
        <v>33942</v>
      </c>
      <c r="D20" s="18">
        <f>D21+D22+D23</f>
        <v>41199</v>
      </c>
      <c r="E20" s="18">
        <f>E21+E22+E23</f>
        <v>6328</v>
      </c>
      <c r="F20" s="18">
        <f aca="true" t="shared" si="6" ref="F20:M20">F21+F22+F23</f>
        <v>31155</v>
      </c>
      <c r="G20" s="18">
        <f t="shared" si="6"/>
        <v>40016</v>
      </c>
      <c r="H20" s="18">
        <f t="shared" si="6"/>
        <v>40218</v>
      </c>
      <c r="I20" s="18">
        <f t="shared" si="6"/>
        <v>58223</v>
      </c>
      <c r="J20" s="18">
        <f t="shared" si="6"/>
        <v>33573</v>
      </c>
      <c r="K20" s="18">
        <f t="shared" si="6"/>
        <v>59742</v>
      </c>
      <c r="L20" s="18">
        <f t="shared" si="6"/>
        <v>16903</v>
      </c>
      <c r="M20" s="18">
        <f t="shared" si="6"/>
        <v>8142</v>
      </c>
      <c r="N20" s="12">
        <f aca="true" t="shared" si="7" ref="N20:N26">SUM(B20:M20)</f>
        <v>428718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32831</v>
      </c>
      <c r="C21" s="14">
        <v>20888</v>
      </c>
      <c r="D21" s="14">
        <v>22255</v>
      </c>
      <c r="E21" s="14">
        <v>3553</v>
      </c>
      <c r="F21" s="14">
        <v>16712</v>
      </c>
      <c r="G21" s="14">
        <v>21340</v>
      </c>
      <c r="H21" s="14">
        <v>22622</v>
      </c>
      <c r="I21" s="14">
        <v>33647</v>
      </c>
      <c r="J21" s="14">
        <v>18410</v>
      </c>
      <c r="K21" s="14">
        <v>31518</v>
      </c>
      <c r="L21" s="14">
        <v>9373</v>
      </c>
      <c r="M21" s="14">
        <v>4426</v>
      </c>
      <c r="N21" s="12">
        <f t="shared" si="7"/>
        <v>237575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26158</v>
      </c>
      <c r="C22" s="14">
        <v>12859</v>
      </c>
      <c r="D22" s="14">
        <v>18745</v>
      </c>
      <c r="E22" s="14">
        <v>2740</v>
      </c>
      <c r="F22" s="14">
        <v>14239</v>
      </c>
      <c r="G22" s="14">
        <v>18346</v>
      </c>
      <c r="H22" s="14">
        <v>17357</v>
      </c>
      <c r="I22" s="14">
        <v>24377</v>
      </c>
      <c r="J22" s="14">
        <v>15012</v>
      </c>
      <c r="K22" s="14">
        <v>27992</v>
      </c>
      <c r="L22" s="14">
        <v>7449</v>
      </c>
      <c r="M22" s="14">
        <v>3690</v>
      </c>
      <c r="N22" s="12">
        <f t="shared" si="7"/>
        <v>188964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288</v>
      </c>
      <c r="C23" s="14">
        <v>195</v>
      </c>
      <c r="D23" s="14">
        <v>199</v>
      </c>
      <c r="E23" s="14">
        <v>35</v>
      </c>
      <c r="F23" s="14">
        <v>204</v>
      </c>
      <c r="G23" s="14">
        <v>330</v>
      </c>
      <c r="H23" s="14">
        <v>239</v>
      </c>
      <c r="I23" s="14">
        <v>199</v>
      </c>
      <c r="J23" s="14">
        <v>151</v>
      </c>
      <c r="K23" s="14">
        <v>232</v>
      </c>
      <c r="L23" s="14">
        <v>81</v>
      </c>
      <c r="M23" s="14">
        <v>26</v>
      </c>
      <c r="N23" s="12">
        <f t="shared" si="7"/>
        <v>2179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35353</v>
      </c>
      <c r="C24" s="14">
        <f>C25+C26</f>
        <v>26059</v>
      </c>
      <c r="D24" s="14">
        <f>D25+D26</f>
        <v>28867</v>
      </c>
      <c r="E24" s="14">
        <f>E25+E26</f>
        <v>5656</v>
      </c>
      <c r="F24" s="14">
        <f aca="true" t="shared" si="8" ref="F24:M24">F25+F26</f>
        <v>26743</v>
      </c>
      <c r="G24" s="14">
        <f t="shared" si="8"/>
        <v>37357</v>
      </c>
      <c r="H24" s="14">
        <f t="shared" si="8"/>
        <v>32523</v>
      </c>
      <c r="I24" s="14">
        <f t="shared" si="8"/>
        <v>27852</v>
      </c>
      <c r="J24" s="14">
        <f t="shared" si="8"/>
        <v>23437</v>
      </c>
      <c r="K24" s="14">
        <f t="shared" si="8"/>
        <v>23491</v>
      </c>
      <c r="L24" s="14">
        <f t="shared" si="8"/>
        <v>6682</v>
      </c>
      <c r="M24" s="14">
        <f t="shared" si="8"/>
        <v>2725</v>
      </c>
      <c r="N24" s="12">
        <f t="shared" si="7"/>
        <v>276745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15</v>
      </c>
      <c r="B25" s="14">
        <v>22626</v>
      </c>
      <c r="C25" s="14">
        <v>16678</v>
      </c>
      <c r="D25" s="14">
        <v>18475</v>
      </c>
      <c r="E25" s="14">
        <v>3620</v>
      </c>
      <c r="F25" s="14">
        <v>17116</v>
      </c>
      <c r="G25" s="14">
        <v>23908</v>
      </c>
      <c r="H25" s="14">
        <v>20815</v>
      </c>
      <c r="I25" s="14">
        <v>17825</v>
      </c>
      <c r="J25" s="14">
        <v>15000</v>
      </c>
      <c r="K25" s="14">
        <v>15034</v>
      </c>
      <c r="L25" s="14">
        <v>4276</v>
      </c>
      <c r="M25" s="14">
        <v>1744</v>
      </c>
      <c r="N25" s="12">
        <f t="shared" si="7"/>
        <v>177117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16</v>
      </c>
      <c r="B26" s="14">
        <v>12727</v>
      </c>
      <c r="C26" s="14">
        <v>9381</v>
      </c>
      <c r="D26" s="14">
        <v>10392</v>
      </c>
      <c r="E26" s="14">
        <v>2036</v>
      </c>
      <c r="F26" s="14">
        <v>9627</v>
      </c>
      <c r="G26" s="14">
        <v>13449</v>
      </c>
      <c r="H26" s="14">
        <v>11708</v>
      </c>
      <c r="I26" s="14">
        <v>10027</v>
      </c>
      <c r="J26" s="14">
        <v>8437</v>
      </c>
      <c r="K26" s="14">
        <v>8457</v>
      </c>
      <c r="L26" s="14">
        <v>2406</v>
      </c>
      <c r="M26" s="14">
        <v>981</v>
      </c>
      <c r="N26" s="12">
        <f t="shared" si="7"/>
        <v>99628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25" ht="18.75" customHeight="1">
      <c r="A29" s="17" t="s">
        <v>17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  <c r="O29"/>
      <c r="P29"/>
      <c r="Q29"/>
      <c r="R29"/>
      <c r="S29"/>
      <c r="T29"/>
      <c r="U29"/>
      <c r="V29"/>
      <c r="W29"/>
      <c r="X29"/>
      <c r="Y29"/>
    </row>
    <row r="30" spans="1:25" ht="18.75" customHeight="1">
      <c r="A30" s="17" t="s">
        <v>18</v>
      </c>
      <c r="B30" s="22">
        <v>1</v>
      </c>
      <c r="C30" s="22">
        <v>1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70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1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25" ht="18.75" customHeight="1">
      <c r="A34" s="2" t="s">
        <v>19</v>
      </c>
      <c r="B34" s="26">
        <v>1.8783</v>
      </c>
      <c r="C34" s="26">
        <v>1.8146</v>
      </c>
      <c r="D34" s="26">
        <v>1.681</v>
      </c>
      <c r="E34" s="26">
        <v>2.3342</v>
      </c>
      <c r="F34" s="26">
        <v>1.9616</v>
      </c>
      <c r="G34" s="26">
        <v>1.5543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2.2256</v>
      </c>
      <c r="N34" s="71"/>
      <c r="O34"/>
      <c r="P34"/>
      <c r="Q34"/>
      <c r="R34"/>
      <c r="S34"/>
      <c r="T34"/>
      <c r="U34"/>
      <c r="V34"/>
      <c r="W34"/>
      <c r="X34"/>
      <c r="Y34"/>
    </row>
    <row r="35" spans="1:14" ht="18.75" customHeight="1">
      <c r="A35" s="17" t="s">
        <v>21</v>
      </c>
      <c r="B35" s="26">
        <f>B32*B34</f>
        <v>1.8783</v>
      </c>
      <c r="C35" s="26">
        <f>C32*C34</f>
        <v>1.8146</v>
      </c>
      <c r="D35" s="26">
        <f>D32*D34</f>
        <v>1.681</v>
      </c>
      <c r="E35" s="26">
        <f>E32*E34</f>
        <v>2.3342</v>
      </c>
      <c r="F35" s="26">
        <f aca="true" t="shared" si="10" ref="F35:M35">F32*F34</f>
        <v>1.9616</v>
      </c>
      <c r="G35" s="26">
        <f t="shared" si="10"/>
        <v>1.5543</v>
      </c>
      <c r="H35" s="26">
        <f t="shared" si="10"/>
        <v>1.8205</v>
      </c>
      <c r="I35" s="26">
        <f t="shared" si="10"/>
        <v>1.7772</v>
      </c>
      <c r="J35" s="26">
        <f t="shared" si="10"/>
        <v>2.0015</v>
      </c>
      <c r="K35" s="26">
        <f t="shared" si="10"/>
        <v>1.9137</v>
      </c>
      <c r="L35" s="26">
        <f t="shared" si="10"/>
        <v>2.2729</v>
      </c>
      <c r="M35" s="26">
        <f t="shared" si="10"/>
        <v>2.2256</v>
      </c>
      <c r="N35" s="27"/>
    </row>
    <row r="36" spans="1:25" ht="18.75" customHeight="1">
      <c r="A36" s="57" t="s">
        <v>43</v>
      </c>
      <c r="B36" s="26">
        <v>-0.00619454</v>
      </c>
      <c r="C36" s="26">
        <v>-0.006</v>
      </c>
      <c r="D36" s="26">
        <v>-0.00554995</v>
      </c>
      <c r="E36" s="26">
        <v>-0.0062816</v>
      </c>
      <c r="F36" s="26">
        <v>-0.00635795</v>
      </c>
      <c r="G36" s="26">
        <v>-0.0051</v>
      </c>
      <c r="H36" s="26">
        <v>-0.0056</v>
      </c>
      <c r="I36" s="26">
        <v>-0.0056882</v>
      </c>
      <c r="J36" s="26">
        <v>-0.0063657</v>
      </c>
      <c r="K36" s="26">
        <v>-0.00625024</v>
      </c>
      <c r="L36" s="26">
        <v>-0.00736857</v>
      </c>
      <c r="M36" s="26">
        <v>-0.00732144</v>
      </c>
      <c r="N36" s="72"/>
      <c r="O36"/>
      <c r="P36"/>
      <c r="Q36"/>
      <c r="R36"/>
      <c r="S36"/>
      <c r="T36"/>
      <c r="U36"/>
      <c r="V36"/>
      <c r="W36"/>
      <c r="X36"/>
      <c r="Y36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3257.0800000000004</v>
      </c>
      <c r="C38" s="61">
        <f t="shared" si="11"/>
        <v>2495.2400000000002</v>
      </c>
      <c r="D38" s="61">
        <f t="shared" si="11"/>
        <v>2161.4</v>
      </c>
      <c r="E38" s="61">
        <f t="shared" si="11"/>
        <v>646.2800000000001</v>
      </c>
      <c r="F38" s="61">
        <f t="shared" si="11"/>
        <v>2161.4</v>
      </c>
      <c r="G38" s="61">
        <f t="shared" si="11"/>
        <v>2662.1600000000003</v>
      </c>
      <c r="H38" s="61">
        <f t="shared" si="11"/>
        <v>2897.56</v>
      </c>
      <c r="I38" s="61">
        <f t="shared" si="11"/>
        <v>2546.6000000000004</v>
      </c>
      <c r="J38" s="61">
        <f t="shared" si="11"/>
        <v>2118.6</v>
      </c>
      <c r="K38" s="61">
        <f t="shared" si="11"/>
        <v>2602.2400000000002</v>
      </c>
      <c r="L38" s="61">
        <f t="shared" si="11"/>
        <v>1271.16</v>
      </c>
      <c r="M38" s="61">
        <f t="shared" si="11"/>
        <v>719.0400000000001</v>
      </c>
      <c r="N38" s="28">
        <f>SUM(B38:M38)</f>
        <v>25538.760000000002</v>
      </c>
    </row>
    <row r="39" spans="1:25" ht="18.75" customHeight="1">
      <c r="A39" s="57" t="s">
        <v>45</v>
      </c>
      <c r="B39" s="63">
        <v>761</v>
      </c>
      <c r="C39" s="63">
        <v>583</v>
      </c>
      <c r="D39" s="63">
        <v>505</v>
      </c>
      <c r="E39" s="63">
        <v>151</v>
      </c>
      <c r="F39" s="63">
        <v>505</v>
      </c>
      <c r="G39" s="63">
        <v>622</v>
      </c>
      <c r="H39" s="63">
        <v>677</v>
      </c>
      <c r="I39" s="63">
        <v>595</v>
      </c>
      <c r="J39" s="63">
        <v>495</v>
      </c>
      <c r="K39" s="63">
        <v>608</v>
      </c>
      <c r="L39" s="63">
        <v>297</v>
      </c>
      <c r="M39" s="63">
        <v>168</v>
      </c>
      <c r="N39" s="12">
        <f>SUM(B39:M39)</f>
        <v>5967</v>
      </c>
      <c r="O39"/>
      <c r="P39"/>
      <c r="Q39"/>
      <c r="R39"/>
      <c r="S39"/>
      <c r="T39"/>
      <c r="U39"/>
      <c r="V39"/>
      <c r="W39"/>
      <c r="X39"/>
      <c r="Y39"/>
    </row>
    <row r="40" spans="1:25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396498.44818938005</v>
      </c>
      <c r="C42" s="65">
        <f aca="true" t="shared" si="12" ref="C42:M42">C43+C44+C45+C46</f>
        <v>257844.23959999997</v>
      </c>
      <c r="D42" s="65">
        <f t="shared" si="12"/>
        <v>295371.93080415</v>
      </c>
      <c r="E42" s="65">
        <f t="shared" si="12"/>
        <v>63849.264559999996</v>
      </c>
      <c r="F42" s="65">
        <f t="shared" si="12"/>
        <v>268981.55111120007</v>
      </c>
      <c r="G42" s="65">
        <f t="shared" si="12"/>
        <v>298410.6368</v>
      </c>
      <c r="H42" s="65">
        <f t="shared" si="12"/>
        <v>324087.6726</v>
      </c>
      <c r="I42" s="65">
        <f t="shared" si="12"/>
        <v>348737.20746779995</v>
      </c>
      <c r="J42" s="65">
        <f t="shared" si="12"/>
        <v>274406.5487268</v>
      </c>
      <c r="K42" s="65">
        <f t="shared" si="12"/>
        <v>357277.26327392</v>
      </c>
      <c r="L42" s="65">
        <f t="shared" si="12"/>
        <v>135313.59258738</v>
      </c>
      <c r="M42" s="65">
        <f t="shared" si="12"/>
        <v>65634.74377984</v>
      </c>
      <c r="N42" s="65">
        <f>N43+N44+N45+N46</f>
        <v>3086413.0995004694</v>
      </c>
    </row>
    <row r="43" spans="1:14" ht="18.75" customHeight="1">
      <c r="A43" s="62" t="s">
        <v>86</v>
      </c>
      <c r="B43" s="59">
        <f aca="true" t="shared" si="13" ref="B43:H43">B35*B7</f>
        <v>394542.54990000004</v>
      </c>
      <c r="C43" s="59">
        <f t="shared" si="13"/>
        <v>256196.1156</v>
      </c>
      <c r="D43" s="59">
        <f t="shared" si="13"/>
        <v>284228.523</v>
      </c>
      <c r="E43" s="59">
        <f t="shared" si="13"/>
        <v>63373.53</v>
      </c>
      <c r="F43" s="59">
        <f t="shared" si="13"/>
        <v>267687.7824</v>
      </c>
      <c r="G43" s="59">
        <f t="shared" si="13"/>
        <v>296722.0872</v>
      </c>
      <c r="H43" s="59">
        <f t="shared" si="13"/>
        <v>322181.167</v>
      </c>
      <c r="I43" s="59">
        <f>I35*I7</f>
        <v>347302.20119999995</v>
      </c>
      <c r="J43" s="59">
        <f>J35*J7</f>
        <v>273156.71400000004</v>
      </c>
      <c r="K43" s="59">
        <f>K35*K7</f>
        <v>355837.2054</v>
      </c>
      <c r="L43" s="59">
        <f>L35*L7</f>
        <v>134478.4014</v>
      </c>
      <c r="M43" s="59">
        <f>M35*M7</f>
        <v>65129.9584</v>
      </c>
      <c r="N43" s="61">
        <f>SUM(B43:M43)</f>
        <v>3060836.2354999995</v>
      </c>
    </row>
    <row r="44" spans="1:14" ht="18.75" customHeight="1">
      <c r="A44" s="62" t="s">
        <v>87</v>
      </c>
      <c r="B44" s="59">
        <f aca="true" t="shared" si="14" ref="B44:M44">B36*B7</f>
        <v>-1301.18171062</v>
      </c>
      <c r="C44" s="59">
        <f t="shared" si="14"/>
        <v>-847.116</v>
      </c>
      <c r="D44" s="59">
        <f t="shared" si="14"/>
        <v>-938.40219585</v>
      </c>
      <c r="E44" s="59">
        <f t="shared" si="14"/>
        <v>-170.54544</v>
      </c>
      <c r="F44" s="59">
        <f t="shared" si="14"/>
        <v>-867.6312888</v>
      </c>
      <c r="G44" s="59">
        <f t="shared" si="14"/>
        <v>-973.6104</v>
      </c>
      <c r="H44" s="59">
        <f t="shared" si="14"/>
        <v>-991.0544</v>
      </c>
      <c r="I44" s="59">
        <f t="shared" si="14"/>
        <v>-1111.5937322</v>
      </c>
      <c r="J44" s="59">
        <f t="shared" si="14"/>
        <v>-868.7652732</v>
      </c>
      <c r="K44" s="59">
        <f t="shared" si="14"/>
        <v>-1162.18212608</v>
      </c>
      <c r="L44" s="59">
        <f t="shared" si="14"/>
        <v>-435.96881262</v>
      </c>
      <c r="M44" s="59">
        <f t="shared" si="14"/>
        <v>-214.25462016</v>
      </c>
      <c r="N44" s="28">
        <f>SUM(B44:M44)</f>
        <v>-9882.30599953</v>
      </c>
    </row>
    <row r="45" spans="1:14" ht="18.75" customHeight="1">
      <c r="A45" s="62" t="s">
        <v>47</v>
      </c>
      <c r="B45" s="59">
        <f aca="true" t="shared" si="15" ref="B45:M45">B38</f>
        <v>3257.0800000000004</v>
      </c>
      <c r="C45" s="59">
        <f t="shared" si="15"/>
        <v>2495.2400000000002</v>
      </c>
      <c r="D45" s="59">
        <f t="shared" si="15"/>
        <v>2161.4</v>
      </c>
      <c r="E45" s="59">
        <f t="shared" si="15"/>
        <v>646.2800000000001</v>
      </c>
      <c r="F45" s="59">
        <f t="shared" si="15"/>
        <v>2161.4</v>
      </c>
      <c r="G45" s="59">
        <f t="shared" si="15"/>
        <v>2662.1600000000003</v>
      </c>
      <c r="H45" s="59">
        <f t="shared" si="15"/>
        <v>2897.56</v>
      </c>
      <c r="I45" s="59">
        <f t="shared" si="15"/>
        <v>2546.6000000000004</v>
      </c>
      <c r="J45" s="59">
        <f t="shared" si="15"/>
        <v>2118.6</v>
      </c>
      <c r="K45" s="59">
        <f t="shared" si="15"/>
        <v>2602.2400000000002</v>
      </c>
      <c r="L45" s="59">
        <f t="shared" si="15"/>
        <v>1271.16</v>
      </c>
      <c r="M45" s="59">
        <f t="shared" si="15"/>
        <v>719.0400000000001</v>
      </c>
      <c r="N45" s="61">
        <f>SUM(B45:M45)</f>
        <v>25538.760000000002</v>
      </c>
    </row>
    <row r="46" spans="1:25" ht="18.75" customHeight="1">
      <c r="A46" s="2" t="s">
        <v>95</v>
      </c>
      <c r="B46" s="59">
        <v>0</v>
      </c>
      <c r="C46" s="59">
        <v>0</v>
      </c>
      <c r="D46" s="59">
        <v>9920.41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9920.41</v>
      </c>
      <c r="O46"/>
      <c r="P46"/>
      <c r="Q46"/>
      <c r="R46"/>
      <c r="S46"/>
      <c r="T46"/>
      <c r="U46"/>
      <c r="V46"/>
      <c r="W46"/>
      <c r="X46"/>
      <c r="Y46"/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-81054.72</v>
      </c>
      <c r="C48" s="28">
        <f aca="true" t="shared" si="16" ref="C48:M48">+C49+C52+C60+C61</f>
        <v>-69561.04</v>
      </c>
      <c r="D48" s="28">
        <f t="shared" si="16"/>
        <v>-59226.44</v>
      </c>
      <c r="E48" s="28">
        <f t="shared" si="16"/>
        <v>-9170.92</v>
      </c>
      <c r="F48" s="28">
        <f t="shared" si="16"/>
        <v>-49824.200000000004</v>
      </c>
      <c r="G48" s="28">
        <f t="shared" si="16"/>
        <v>-79392.04</v>
      </c>
      <c r="H48" s="28">
        <f t="shared" si="16"/>
        <v>-90357.48</v>
      </c>
      <c r="I48" s="28">
        <f t="shared" si="16"/>
        <v>-55787.92</v>
      </c>
      <c r="J48" s="28">
        <f t="shared" si="16"/>
        <v>-65341.240000000005</v>
      </c>
      <c r="K48" s="28">
        <f t="shared" si="16"/>
        <v>-59291.04</v>
      </c>
      <c r="L48" s="28">
        <f t="shared" si="16"/>
        <v>-26343.6</v>
      </c>
      <c r="M48" s="28">
        <f t="shared" si="16"/>
        <v>-14163.599999999999</v>
      </c>
      <c r="N48" s="28">
        <f>+N49+N52+N60+N61</f>
        <v>-659514.2400000001</v>
      </c>
    </row>
    <row r="49" spans="1:14" ht="18.75" customHeight="1">
      <c r="A49" s="17" t="s">
        <v>48</v>
      </c>
      <c r="B49" s="29">
        <f>B50+B51</f>
        <v>-80845</v>
      </c>
      <c r="C49" s="29">
        <f>C50+C51</f>
        <v>-69441.2</v>
      </c>
      <c r="D49" s="29">
        <f>D50+D51</f>
        <v>-59128</v>
      </c>
      <c r="E49" s="29">
        <f>E50+E51</f>
        <v>-9089.6</v>
      </c>
      <c r="F49" s="29">
        <f aca="true" t="shared" si="17" ref="F49:M49">F50+F51</f>
        <v>-49802.8</v>
      </c>
      <c r="G49" s="29">
        <f t="shared" si="17"/>
        <v>-79336.4</v>
      </c>
      <c r="H49" s="29">
        <f t="shared" si="17"/>
        <v>-90246.2</v>
      </c>
      <c r="I49" s="29">
        <f t="shared" si="17"/>
        <v>-55685.2</v>
      </c>
      <c r="J49" s="29">
        <f t="shared" si="17"/>
        <v>-65135.8</v>
      </c>
      <c r="K49" s="29">
        <f t="shared" si="17"/>
        <v>-59192.6</v>
      </c>
      <c r="L49" s="29">
        <f t="shared" si="17"/>
        <v>-26258</v>
      </c>
      <c r="M49" s="29">
        <f t="shared" si="17"/>
        <v>-14120.8</v>
      </c>
      <c r="N49" s="28">
        <f aca="true" t="shared" si="18" ref="N49:N61">SUM(B49:M49)</f>
        <v>-658281.6000000001</v>
      </c>
    </row>
    <row r="50" spans="1:25" ht="18.75" customHeight="1">
      <c r="A50" s="13" t="s">
        <v>49</v>
      </c>
      <c r="B50" s="20">
        <f>ROUND(-B9*$D$3,2)</f>
        <v>-80845</v>
      </c>
      <c r="C50" s="20">
        <f>ROUND(-C9*$D$3,2)</f>
        <v>-69441.2</v>
      </c>
      <c r="D50" s="20">
        <f>ROUND(-D9*$D$3,2)</f>
        <v>-59128</v>
      </c>
      <c r="E50" s="20">
        <f>ROUND(-E9*$D$3,2)</f>
        <v>-9089.6</v>
      </c>
      <c r="F50" s="20">
        <f aca="true" t="shared" si="19" ref="F50:M50">ROUND(-F9*$D$3,2)</f>
        <v>-49802.8</v>
      </c>
      <c r="G50" s="20">
        <f t="shared" si="19"/>
        <v>-79336.4</v>
      </c>
      <c r="H50" s="20">
        <f t="shared" si="19"/>
        <v>-90246.2</v>
      </c>
      <c r="I50" s="20">
        <f t="shared" si="19"/>
        <v>-55685.2</v>
      </c>
      <c r="J50" s="20">
        <f t="shared" si="19"/>
        <v>-65135.8</v>
      </c>
      <c r="K50" s="20">
        <f t="shared" si="19"/>
        <v>-59192.6</v>
      </c>
      <c r="L50" s="20">
        <f t="shared" si="19"/>
        <v>-26258</v>
      </c>
      <c r="M50" s="20">
        <f t="shared" si="19"/>
        <v>-14120.8</v>
      </c>
      <c r="N50" s="50">
        <f t="shared" si="18"/>
        <v>-658281.6000000001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  <c r="O51"/>
      <c r="P51"/>
      <c r="Q51"/>
      <c r="R51"/>
      <c r="S51"/>
      <c r="T51"/>
      <c r="U51"/>
      <c r="V51"/>
      <c r="W51"/>
      <c r="X51"/>
      <c r="Y51"/>
    </row>
    <row r="52" spans="1:14" ht="18.75" customHeight="1">
      <c r="A52" s="17" t="s">
        <v>51</v>
      </c>
      <c r="B52" s="29">
        <f>SUM(B53:B59)</f>
        <v>-209.72</v>
      </c>
      <c r="C52" s="29">
        <f aca="true" t="shared" si="21" ref="C52:M52">SUM(C53:C59)</f>
        <v>-119.84</v>
      </c>
      <c r="D52" s="29">
        <f t="shared" si="21"/>
        <v>-98.44</v>
      </c>
      <c r="E52" s="29">
        <f t="shared" si="21"/>
        <v>-81.32</v>
      </c>
      <c r="F52" s="29">
        <f t="shared" si="21"/>
        <v>-21.4</v>
      </c>
      <c r="G52" s="29">
        <f t="shared" si="21"/>
        <v>-55.64</v>
      </c>
      <c r="H52" s="29">
        <f t="shared" si="21"/>
        <v>-111.28</v>
      </c>
      <c r="I52" s="29">
        <f t="shared" si="21"/>
        <v>-102.72</v>
      </c>
      <c r="J52" s="29">
        <f t="shared" si="21"/>
        <v>-205.44</v>
      </c>
      <c r="K52" s="29">
        <f t="shared" si="21"/>
        <v>-98.44</v>
      </c>
      <c r="L52" s="29">
        <f t="shared" si="21"/>
        <v>-85.6</v>
      </c>
      <c r="M52" s="29">
        <f t="shared" si="21"/>
        <v>-42.8</v>
      </c>
      <c r="N52" s="29">
        <f>SUM(N53:N59)</f>
        <v>-1232.6399999999999</v>
      </c>
    </row>
    <row r="53" spans="1:25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  <c r="O56"/>
      <c r="P56"/>
      <c r="Q56"/>
      <c r="R56"/>
      <c r="S56"/>
      <c r="T56"/>
      <c r="U56"/>
      <c r="V56"/>
      <c r="W56"/>
      <c r="X56"/>
      <c r="Y56"/>
    </row>
    <row r="57" spans="1:25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  <c r="P57"/>
      <c r="Q57"/>
      <c r="R57"/>
      <c r="S57"/>
      <c r="T57"/>
      <c r="U57"/>
      <c r="V57"/>
      <c r="W57"/>
      <c r="X57"/>
      <c r="Y57"/>
    </row>
    <row r="58" spans="1:25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  <c r="O58"/>
      <c r="P58"/>
      <c r="Q58"/>
      <c r="R58"/>
      <c r="S58"/>
      <c r="T58"/>
      <c r="U58"/>
      <c r="V58"/>
      <c r="W58"/>
      <c r="X58"/>
      <c r="Y58"/>
    </row>
    <row r="59" spans="1:25" ht="18.75" customHeight="1">
      <c r="A59" s="16" t="s">
        <v>88</v>
      </c>
      <c r="B59" s="27">
        <v>-209.72</v>
      </c>
      <c r="C59" s="27">
        <v>-119.84</v>
      </c>
      <c r="D59" s="27">
        <v>-98.44</v>
      </c>
      <c r="E59" s="27">
        <v>-81.32</v>
      </c>
      <c r="F59" s="27">
        <v>-21.4</v>
      </c>
      <c r="G59" s="27">
        <v>-55.64</v>
      </c>
      <c r="H59" s="27">
        <v>-111.28</v>
      </c>
      <c r="I59" s="27">
        <v>-102.72</v>
      </c>
      <c r="J59" s="27">
        <v>-205.44</v>
      </c>
      <c r="K59" s="27">
        <v>-98.44</v>
      </c>
      <c r="L59" s="27">
        <v>-85.6</v>
      </c>
      <c r="M59" s="27">
        <v>-42.8</v>
      </c>
      <c r="N59" s="27">
        <f t="shared" si="18"/>
        <v>-1232.6399999999999</v>
      </c>
      <c r="O59"/>
      <c r="P59"/>
      <c r="Q59"/>
      <c r="R59"/>
      <c r="S59"/>
      <c r="T59"/>
      <c r="U59"/>
      <c r="V59"/>
      <c r="W59"/>
      <c r="X59"/>
      <c r="Y59"/>
    </row>
    <row r="60" spans="1:25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  <c r="O60"/>
      <c r="P60"/>
      <c r="Q60"/>
      <c r="R60"/>
      <c r="S60"/>
      <c r="T60"/>
      <c r="U60"/>
      <c r="V60"/>
      <c r="W60"/>
      <c r="X60"/>
      <c r="Y60"/>
    </row>
    <row r="61" spans="1:25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  <c r="O61"/>
      <c r="P61"/>
      <c r="Q61"/>
      <c r="R61"/>
      <c r="S61"/>
      <c r="T61"/>
      <c r="U61"/>
      <c r="V61"/>
      <c r="W61"/>
      <c r="X61"/>
      <c r="Y61"/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25" ht="15.75">
      <c r="A63" s="2" t="s">
        <v>100</v>
      </c>
      <c r="B63" s="32">
        <f aca="true" t="shared" si="22" ref="B63:M63">+B42+B48</f>
        <v>315443.72818938</v>
      </c>
      <c r="C63" s="32">
        <f t="shared" si="22"/>
        <v>188283.1996</v>
      </c>
      <c r="D63" s="32">
        <f t="shared" si="22"/>
        <v>236145.49080415</v>
      </c>
      <c r="E63" s="32">
        <f t="shared" si="22"/>
        <v>54678.34456</v>
      </c>
      <c r="F63" s="32">
        <f t="shared" si="22"/>
        <v>219157.35111120006</v>
      </c>
      <c r="G63" s="32">
        <f t="shared" si="22"/>
        <v>219018.5968</v>
      </c>
      <c r="H63" s="32">
        <f t="shared" si="22"/>
        <v>233730.1926</v>
      </c>
      <c r="I63" s="32">
        <f t="shared" si="22"/>
        <v>292949.28746779996</v>
      </c>
      <c r="J63" s="32">
        <f t="shared" si="22"/>
        <v>209065.30872680002</v>
      </c>
      <c r="K63" s="32">
        <f t="shared" si="22"/>
        <v>297986.22327392</v>
      </c>
      <c r="L63" s="32">
        <f t="shared" si="22"/>
        <v>108969.99258738</v>
      </c>
      <c r="M63" s="32">
        <f t="shared" si="22"/>
        <v>51471.14377984001</v>
      </c>
      <c r="N63" s="32">
        <f>SUM(B63:M63)</f>
        <v>2426898.85950047</v>
      </c>
      <c r="O63"/>
      <c r="P63"/>
      <c r="Q63"/>
      <c r="R63"/>
      <c r="S63"/>
      <c r="T63"/>
      <c r="U63"/>
      <c r="V63"/>
      <c r="W63"/>
      <c r="X63"/>
      <c r="Y63"/>
    </row>
    <row r="64" spans="1:14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315443.73</v>
      </c>
      <c r="C66" s="39">
        <f aca="true" t="shared" si="23" ref="C66:M66">SUM(C67:C80)</f>
        <v>188283.19</v>
      </c>
      <c r="D66" s="39">
        <f t="shared" si="23"/>
        <v>236145.49</v>
      </c>
      <c r="E66" s="39">
        <f t="shared" si="23"/>
        <v>54678.34</v>
      </c>
      <c r="F66" s="39">
        <f t="shared" si="23"/>
        <v>219157.35</v>
      </c>
      <c r="G66" s="39">
        <f t="shared" si="23"/>
        <v>219018.6</v>
      </c>
      <c r="H66" s="39">
        <f t="shared" si="23"/>
        <v>233730.19999999998</v>
      </c>
      <c r="I66" s="39">
        <f t="shared" si="23"/>
        <v>292949.29</v>
      </c>
      <c r="J66" s="39">
        <f t="shared" si="23"/>
        <v>209065.3</v>
      </c>
      <c r="K66" s="39">
        <f t="shared" si="23"/>
        <v>297986.23</v>
      </c>
      <c r="L66" s="39">
        <f t="shared" si="23"/>
        <v>108969.99</v>
      </c>
      <c r="M66" s="39">
        <f t="shared" si="23"/>
        <v>51471.15</v>
      </c>
      <c r="N66" s="32">
        <f>SUM(N67:N80)</f>
        <v>2426898.86</v>
      </c>
    </row>
    <row r="67" spans="1:14" ht="18.75" customHeight="1">
      <c r="A67" s="17" t="s">
        <v>91</v>
      </c>
      <c r="B67" s="39">
        <v>59829.27</v>
      </c>
      <c r="C67" s="39">
        <v>55656.51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115485.78</v>
      </c>
    </row>
    <row r="68" spans="1:14" ht="18.75" customHeight="1">
      <c r="A68" s="17" t="s">
        <v>92</v>
      </c>
      <c r="B68" s="39">
        <v>255614.46</v>
      </c>
      <c r="C68" s="39">
        <v>132626.68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388241.14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f>226225.08+9920.41</f>
        <v>236145.49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236145.49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54678.34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54678.34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219157.35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219157.35</v>
      </c>
    </row>
    <row r="72" spans="1:14" ht="18.75" customHeight="1">
      <c r="A72" s="17" t="s">
        <v>104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219018.6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219018.6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186261.99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186261.99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47468.21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47468.21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292949.29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292949.29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209065.3</v>
      </c>
      <c r="K76" s="38">
        <v>0</v>
      </c>
      <c r="L76" s="38">
        <v>0</v>
      </c>
      <c r="M76" s="38">
        <v>0</v>
      </c>
      <c r="N76" s="32">
        <f t="shared" si="24"/>
        <v>209065.3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297986.23</v>
      </c>
      <c r="L77" s="38">
        <v>0</v>
      </c>
      <c r="M77" s="66"/>
      <c r="N77" s="29">
        <f t="shared" si="24"/>
        <v>297986.23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108969.99</v>
      </c>
      <c r="M78" s="38">
        <v>0</v>
      </c>
      <c r="N78" s="32">
        <f t="shared" si="24"/>
        <v>108969.99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51471.15</v>
      </c>
      <c r="N79" s="29">
        <f t="shared" si="24"/>
        <v>51471.15</v>
      </c>
    </row>
    <row r="80" spans="1:25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/>
      <c r="P80"/>
      <c r="Q80"/>
      <c r="R80"/>
      <c r="S80"/>
      <c r="T80"/>
      <c r="U80"/>
      <c r="V80"/>
      <c r="W80"/>
      <c r="X80"/>
      <c r="Y80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2.1267519625192186</v>
      </c>
      <c r="C84" s="48">
        <v>2.0897700157693175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1.8406623856659565</v>
      </c>
      <c r="C85" s="48">
        <v>1.737724726990556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1.6882331210361186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2.351722451565377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1.9710806594501118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101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1.5631450194862337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1.8394761344779285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1.8010379332256616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1.7845431528228797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2.0106579085465577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1.921444661635994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2.2870160664466077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2.242849363717879</v>
      </c>
      <c r="N96" s="54"/>
    </row>
    <row r="97" ht="21" customHeight="1">
      <c r="A97" s="43" t="s">
        <v>106</v>
      </c>
    </row>
    <row r="100" ht="14.25">
      <c r="B100" s="44"/>
    </row>
    <row r="101" ht="14.25">
      <c r="H101" s="45"/>
    </row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2016-02-15T13:59:32Z</dcterms:modified>
  <cp:category/>
  <cp:version/>
  <cp:contentType/>
  <cp:contentStatus/>
</cp:coreProperties>
</file>