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<sst xmlns="http://schemas.openxmlformats.org/spreadsheetml/2006/main" count="109" uniqueCount="107">
  <si>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</si>
  <si>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</si>
  <si>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</si>
  <si>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</si>
  <si>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</si>
  <si>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</si>
  <si>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</si>
  <si>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</si>
  <si>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</si>
  <si>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</si>
  <si>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</si>
  <si>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</si>
  <si>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</si>
  <si>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</si>
  <si>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</si>
  <si>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</si>
  <si>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</si>
  <si>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</si>
  <si>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</si>
  <si>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</si>
  <si>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</si>
  <si>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</si>
  <si>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</si>
  <si>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</si>
  <si>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</si>
  <si>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</si>
  <si>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</si>
  <si>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</si>
  <si>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</si>
  <si>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</si>
  <si>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</si>
  <si>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</si>
  <si>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</si>
  <si>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</si>
  <si>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</si>
  <si>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</si>
  <si>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</si>
  <si>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</si>
  <si>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</si>
  <si>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</si>
  <si>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</si>
  <si>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</si>
  <si>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</si>
  <si>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</si>
  <si>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</si>
  <si>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</si>
  <si>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</si>
  <si>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</si>
  <si>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</si>
  <si>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</si>
  <si>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</si>
  <si>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</si>
  <si>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</si>
  <si>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</si>
  <si>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</si>
  <si>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</si>
  <si>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</si>
  <si>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</si>
  <si>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</si>
  <si>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</si>
  <si>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</si>
  <si>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</si>
  <si>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</si>
  <si>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</si>
  <si>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</si>
  <si>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</si>
  <si>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</si>
  <si>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</si>
  <si>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</si>
  <si>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</si>
  <si>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</si>
  <si>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</si>
  <si>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</si>
  <si>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</si>
  <si>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</si>
  <si>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</si>
  <si>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</si>
  <si>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</si>
  <si>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</si>
  <si>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</si>
  <si>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</si>
  <si>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</si>
  <si>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</si>
  <si>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</si>
  <si>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</si>
  <si>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</si>
  <si>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</si>
  <si>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</si>
  <si>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</si>
  <si>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</si>
  <si>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</si>
  <si>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</si>
  <si>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</si>
  <si>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</si>
  <si>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</si>
  <si>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</si>
  <si>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</si>
  <si>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</si>
  <si>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</si>
  <si>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</si>
  <si>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</si>
  <si>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</si>
  <si>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</si>
  <si>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</si>
  <si>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</si>
  <si>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08/02/16 - VENCIMENTO 16/02/16</t>
  </si>
  <si>
    <t>Nota: (1) Tarifa de remuneração de cada empresa considerando reequilibrio interno estabelecido e informado pelo consórcio e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</si>
</sst>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290098</v>
      </c>
      <c r="C7" s="10">
        <f>C8+C20+C24</f>
        <v>192244</v>
      </c>
      <c r="D7" s="10">
        <f>D8+D20+D24</f>
        <v>238109</v>
      </c>
      <c r="E7" s="10">
        <f>E8+E20+E24</f>
        <v>41138</v>
      </c>
      <c r="F7" s="10">
        <f aca="true" t="shared" si="0" ref="F7:M7">F8+F20+F24</f>
        <v>177504</v>
      </c>
      <c r="G7" s="10">
        <f t="shared" si="0"/>
        <v>262555</v>
      </c>
      <c r="H7" s="10">
        <f t="shared" si="0"/>
        <v>260961</v>
      </c>
      <c r="I7" s="10">
        <f t="shared" si="0"/>
        <v>265820</v>
      </c>
      <c r="J7" s="10">
        <f t="shared" si="0"/>
        <v>186058</v>
      </c>
      <c r="K7" s="10">
        <f t="shared" si="0"/>
        <v>249264</v>
      </c>
      <c r="L7" s="10">
        <f t="shared" si="0"/>
        <v>86766</v>
      </c>
      <c r="M7" s="10">
        <f t="shared" si="0"/>
        <v>46846</v>
      </c>
      <c r="N7" s="10">
        <f>+N8+N20+N24</f>
        <v>2297363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156917</v>
      </c>
      <c r="C8" s="12">
        <f>+C9+C12+C16</f>
        <v>109342</v>
      </c>
      <c r="D8" s="12">
        <f>+D9+D12+D16</f>
        <v>143014</v>
      </c>
      <c r="E8" s="12">
        <f>+E9+E12+E16</f>
        <v>23413</v>
      </c>
      <c r="F8" s="12">
        <f aca="true" t="shared" si="1" ref="F8:M8">+F9+F12+F16</f>
        <v>101051</v>
      </c>
      <c r="G8" s="12">
        <f t="shared" si="1"/>
        <v>151711</v>
      </c>
      <c r="H8" s="12">
        <f t="shared" si="1"/>
        <v>146644</v>
      </c>
      <c r="I8" s="12">
        <f t="shared" si="1"/>
        <v>151929</v>
      </c>
      <c r="J8" s="12">
        <f t="shared" si="1"/>
        <v>108631</v>
      </c>
      <c r="K8" s="12">
        <f t="shared" si="1"/>
        <v>138777</v>
      </c>
      <c r="L8" s="12">
        <f t="shared" si="1"/>
        <v>51638</v>
      </c>
      <c r="M8" s="12">
        <f t="shared" si="1"/>
        <v>29486</v>
      </c>
      <c r="N8" s="12">
        <f>SUM(B8:M8)</f>
        <v>1312553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22373</v>
      </c>
      <c r="C9" s="14">
        <v>19157</v>
      </c>
      <c r="D9" s="14">
        <v>17037</v>
      </c>
      <c r="E9" s="14">
        <v>3265</v>
      </c>
      <c r="F9" s="14">
        <v>13748</v>
      </c>
      <c r="G9" s="14">
        <v>22346</v>
      </c>
      <c r="H9" s="14">
        <v>27485</v>
      </c>
      <c r="I9" s="14">
        <v>16247</v>
      </c>
      <c r="J9" s="14">
        <v>19630</v>
      </c>
      <c r="K9" s="14">
        <v>18501</v>
      </c>
      <c r="L9" s="14">
        <v>8587</v>
      </c>
      <c r="M9" s="14">
        <v>5145</v>
      </c>
      <c r="N9" s="12">
        <f aca="true" t="shared" si="2" ref="N9:N19">SUM(B9:M9)</f>
        <v>193521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22373</v>
      </c>
      <c r="C10" s="14">
        <f>+C9-C11</f>
        <v>19157</v>
      </c>
      <c r="D10" s="14">
        <f>+D9-D11</f>
        <v>17037</v>
      </c>
      <c r="E10" s="14">
        <f>+E9-E11</f>
        <v>3265</v>
      </c>
      <c r="F10" s="14">
        <f aca="true" t="shared" si="3" ref="F10:M10">+F9-F11</f>
        <v>13748</v>
      </c>
      <c r="G10" s="14">
        <f t="shared" si="3"/>
        <v>22346</v>
      </c>
      <c r="H10" s="14">
        <f t="shared" si="3"/>
        <v>27485</v>
      </c>
      <c r="I10" s="14">
        <f t="shared" si="3"/>
        <v>16247</v>
      </c>
      <c r="J10" s="14">
        <f t="shared" si="3"/>
        <v>19630</v>
      </c>
      <c r="K10" s="14">
        <f t="shared" si="3"/>
        <v>18501</v>
      </c>
      <c r="L10" s="14">
        <f t="shared" si="3"/>
        <v>8587</v>
      </c>
      <c r="M10" s="14">
        <f t="shared" si="3"/>
        <v>5145</v>
      </c>
      <c r="N10" s="12">
        <f t="shared" si="2"/>
        <v>193521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119790</v>
      </c>
      <c r="C12" s="14">
        <f>C13+C14+C15</f>
        <v>80823</v>
      </c>
      <c r="D12" s="14">
        <f>D13+D14+D15</f>
        <v>112747</v>
      </c>
      <c r="E12" s="14">
        <f>E13+E14+E15</f>
        <v>17976</v>
      </c>
      <c r="F12" s="14">
        <f aca="true" t="shared" si="4" ref="F12:M12">F13+F14+F15</f>
        <v>77303</v>
      </c>
      <c r="G12" s="14">
        <f t="shared" si="4"/>
        <v>115146</v>
      </c>
      <c r="H12" s="14">
        <f t="shared" si="4"/>
        <v>106504</v>
      </c>
      <c r="I12" s="14">
        <f t="shared" si="4"/>
        <v>121803</v>
      </c>
      <c r="J12" s="14">
        <f t="shared" si="4"/>
        <v>79461</v>
      </c>
      <c r="K12" s="14">
        <f t="shared" si="4"/>
        <v>106848</v>
      </c>
      <c r="L12" s="14">
        <f t="shared" si="4"/>
        <v>39303</v>
      </c>
      <c r="M12" s="14">
        <f t="shared" si="4"/>
        <v>22700</v>
      </c>
      <c r="N12" s="12">
        <f t="shared" si="2"/>
        <v>1000404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58905</v>
      </c>
      <c r="C13" s="14">
        <v>41565</v>
      </c>
      <c r="D13" s="14">
        <v>54735</v>
      </c>
      <c r="E13" s="14">
        <v>8951</v>
      </c>
      <c r="F13" s="14">
        <v>37998</v>
      </c>
      <c r="G13" s="14">
        <v>58284</v>
      </c>
      <c r="H13" s="14">
        <v>54685</v>
      </c>
      <c r="I13" s="14">
        <v>63053</v>
      </c>
      <c r="J13" s="14">
        <v>38616</v>
      </c>
      <c r="K13" s="14">
        <v>51820</v>
      </c>
      <c r="L13" s="14">
        <v>19120</v>
      </c>
      <c r="M13" s="14">
        <v>10466</v>
      </c>
      <c r="N13" s="12">
        <f t="shared" si="2"/>
        <v>498198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60197</v>
      </c>
      <c r="C14" s="14">
        <v>38542</v>
      </c>
      <c r="D14" s="14">
        <v>57366</v>
      </c>
      <c r="E14" s="14">
        <v>8874</v>
      </c>
      <c r="F14" s="14">
        <v>38714</v>
      </c>
      <c r="G14" s="14">
        <v>55691</v>
      </c>
      <c r="H14" s="14">
        <v>51034</v>
      </c>
      <c r="I14" s="14">
        <v>58244</v>
      </c>
      <c r="J14" s="14">
        <v>40348</v>
      </c>
      <c r="K14" s="14">
        <v>54468</v>
      </c>
      <c r="L14" s="14">
        <v>19963</v>
      </c>
      <c r="M14" s="14">
        <v>12139</v>
      </c>
      <c r="N14" s="12">
        <f t="shared" si="2"/>
        <v>495580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688</v>
      </c>
      <c r="C15" s="14">
        <v>716</v>
      </c>
      <c r="D15" s="14">
        <v>646</v>
      </c>
      <c r="E15" s="14">
        <v>151</v>
      </c>
      <c r="F15" s="14">
        <v>591</v>
      </c>
      <c r="G15" s="14">
        <v>1171</v>
      </c>
      <c r="H15" s="14">
        <v>785</v>
      </c>
      <c r="I15" s="14">
        <v>506</v>
      </c>
      <c r="J15" s="14">
        <v>497</v>
      </c>
      <c r="K15" s="14">
        <v>560</v>
      </c>
      <c r="L15" s="14">
        <v>220</v>
      </c>
      <c r="M15" s="14">
        <v>95</v>
      </c>
      <c r="N15" s="12">
        <f t="shared" si="2"/>
        <v>6626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14754</v>
      </c>
      <c r="C16" s="14">
        <f>C17+C18+C19</f>
        <v>9362</v>
      </c>
      <c r="D16" s="14">
        <f>D17+D18+D19</f>
        <v>13230</v>
      </c>
      <c r="E16" s="14">
        <f>E17+E18+E19</f>
        <v>2172</v>
      </c>
      <c r="F16" s="14">
        <f aca="true" t="shared" si="5" ref="F16:M16">F17+F18+F19</f>
        <v>10000</v>
      </c>
      <c r="G16" s="14">
        <f t="shared" si="5"/>
        <v>14219</v>
      </c>
      <c r="H16" s="14">
        <f t="shared" si="5"/>
        <v>12655</v>
      </c>
      <c r="I16" s="14">
        <f t="shared" si="5"/>
        <v>13879</v>
      </c>
      <c r="J16" s="14">
        <f t="shared" si="5"/>
        <v>9540</v>
      </c>
      <c r="K16" s="14">
        <f t="shared" si="5"/>
        <v>13428</v>
      </c>
      <c r="L16" s="14">
        <f t="shared" si="5"/>
        <v>3748</v>
      </c>
      <c r="M16" s="14">
        <f t="shared" si="5"/>
        <v>1641</v>
      </c>
      <c r="N16" s="12">
        <f t="shared" si="2"/>
        <v>118628</v>
      </c>
    </row>
    <row r="17" spans="1:25" ht="18.75" customHeight="1">
      <c r="A17" s="15" t="s">
        <v>23</v>
      </c>
      <c r="B17" s="14">
        <v>7228</v>
      </c>
      <c r="C17" s="14">
        <v>4992</v>
      </c>
      <c r="D17" s="14">
        <v>5430</v>
      </c>
      <c r="E17" s="14">
        <v>971</v>
      </c>
      <c r="F17" s="14">
        <v>4401</v>
      </c>
      <c r="G17" s="14">
        <v>6705</v>
      </c>
      <c r="H17" s="14">
        <v>5958</v>
      </c>
      <c r="I17" s="14">
        <v>7252</v>
      </c>
      <c r="J17" s="14">
        <v>4947</v>
      </c>
      <c r="K17" s="14">
        <v>6686</v>
      </c>
      <c r="L17" s="14">
        <v>1868</v>
      </c>
      <c r="M17" s="14">
        <v>803</v>
      </c>
      <c r="N17" s="12">
        <f t="shared" si="2"/>
        <v>57241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3204</v>
      </c>
      <c r="C18" s="14">
        <v>1459</v>
      </c>
      <c r="D18" s="14">
        <v>3662</v>
      </c>
      <c r="E18" s="14">
        <v>463</v>
      </c>
      <c r="F18" s="14">
        <v>2211</v>
      </c>
      <c r="G18" s="14">
        <v>2903</v>
      </c>
      <c r="H18" s="14">
        <v>3145</v>
      </c>
      <c r="I18" s="14">
        <v>3512</v>
      </c>
      <c r="J18" s="14">
        <v>2477</v>
      </c>
      <c r="K18" s="14">
        <v>3966</v>
      </c>
      <c r="L18" s="14">
        <v>1047</v>
      </c>
      <c r="M18" s="14">
        <v>454</v>
      </c>
      <c r="N18" s="12">
        <f t="shared" si="2"/>
        <v>28503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4322</v>
      </c>
      <c r="C19" s="14">
        <v>2911</v>
      </c>
      <c r="D19" s="14">
        <v>4138</v>
      </c>
      <c r="E19" s="14">
        <v>738</v>
      </c>
      <c r="F19" s="14">
        <v>3388</v>
      </c>
      <c r="G19" s="14">
        <v>4611</v>
      </c>
      <c r="H19" s="14">
        <v>3552</v>
      </c>
      <c r="I19" s="14">
        <v>3115</v>
      </c>
      <c r="J19" s="14">
        <v>2116</v>
      </c>
      <c r="K19" s="14">
        <v>2776</v>
      </c>
      <c r="L19" s="14">
        <v>833</v>
      </c>
      <c r="M19" s="14">
        <v>384</v>
      </c>
      <c r="N19" s="12">
        <f t="shared" si="2"/>
        <v>32884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88561</v>
      </c>
      <c r="C20" s="18">
        <f>C21+C22+C23</f>
        <v>49193</v>
      </c>
      <c r="D20" s="18">
        <f>D21+D22+D23</f>
        <v>57639</v>
      </c>
      <c r="E20" s="18">
        <f>E21+E22+E23</f>
        <v>9517</v>
      </c>
      <c r="F20" s="18">
        <f aca="true" t="shared" si="6" ref="F20:M20">F21+F22+F23</f>
        <v>43827</v>
      </c>
      <c r="G20" s="18">
        <f t="shared" si="6"/>
        <v>62763</v>
      </c>
      <c r="H20" s="18">
        <f t="shared" si="6"/>
        <v>70267</v>
      </c>
      <c r="I20" s="18">
        <f t="shared" si="6"/>
        <v>79059</v>
      </c>
      <c r="J20" s="18">
        <f t="shared" si="6"/>
        <v>48298</v>
      </c>
      <c r="K20" s="18">
        <f t="shared" si="6"/>
        <v>81191</v>
      </c>
      <c r="L20" s="18">
        <f t="shared" si="6"/>
        <v>26352</v>
      </c>
      <c r="M20" s="18">
        <f t="shared" si="6"/>
        <v>13421</v>
      </c>
      <c r="N20" s="12">
        <f aca="true" t="shared" si="7" ref="N20:N26">SUM(B20:M20)</f>
        <v>630088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45540</v>
      </c>
      <c r="C21" s="14">
        <v>27083</v>
      </c>
      <c r="D21" s="14">
        <v>28574</v>
      </c>
      <c r="E21" s="14">
        <v>4945</v>
      </c>
      <c r="F21" s="14">
        <v>22281</v>
      </c>
      <c r="G21" s="14">
        <v>32515</v>
      </c>
      <c r="H21" s="14">
        <v>39143</v>
      </c>
      <c r="I21" s="14">
        <v>42920</v>
      </c>
      <c r="J21" s="14">
        <v>24896</v>
      </c>
      <c r="K21" s="14">
        <v>42056</v>
      </c>
      <c r="L21" s="14">
        <v>13726</v>
      </c>
      <c r="M21" s="14">
        <v>6884</v>
      </c>
      <c r="N21" s="12">
        <f t="shared" si="7"/>
        <v>330563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42613</v>
      </c>
      <c r="C22" s="14">
        <v>21822</v>
      </c>
      <c r="D22" s="14">
        <v>28807</v>
      </c>
      <c r="E22" s="14">
        <v>4506</v>
      </c>
      <c r="F22" s="14">
        <v>21265</v>
      </c>
      <c r="G22" s="14">
        <v>29811</v>
      </c>
      <c r="H22" s="14">
        <v>30803</v>
      </c>
      <c r="I22" s="14">
        <v>35854</v>
      </c>
      <c r="J22" s="14">
        <v>23187</v>
      </c>
      <c r="K22" s="14">
        <v>38822</v>
      </c>
      <c r="L22" s="14">
        <v>12494</v>
      </c>
      <c r="M22" s="14">
        <v>6489</v>
      </c>
      <c r="N22" s="12">
        <f t="shared" si="7"/>
        <v>296473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408</v>
      </c>
      <c r="C23" s="14">
        <v>288</v>
      </c>
      <c r="D23" s="14">
        <v>258</v>
      </c>
      <c r="E23" s="14">
        <v>66</v>
      </c>
      <c r="F23" s="14">
        <v>281</v>
      </c>
      <c r="G23" s="14">
        <v>437</v>
      </c>
      <c r="H23" s="14">
        <v>321</v>
      </c>
      <c r="I23" s="14">
        <v>285</v>
      </c>
      <c r="J23" s="14">
        <v>215</v>
      </c>
      <c r="K23" s="14">
        <v>313</v>
      </c>
      <c r="L23" s="14">
        <v>132</v>
      </c>
      <c r="M23" s="14">
        <v>48</v>
      </c>
      <c r="N23" s="12">
        <f t="shared" si="7"/>
        <v>3052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44620</v>
      </c>
      <c r="C24" s="14">
        <f>C25+C26</f>
        <v>33709</v>
      </c>
      <c r="D24" s="14">
        <f>D25+D26</f>
        <v>37456</v>
      </c>
      <c r="E24" s="14">
        <f>E25+E26</f>
        <v>8208</v>
      </c>
      <c r="F24" s="14">
        <f aca="true" t="shared" si="8" ref="F24:M24">F25+F26</f>
        <v>32626</v>
      </c>
      <c r="G24" s="14">
        <f t="shared" si="8"/>
        <v>48081</v>
      </c>
      <c r="H24" s="14">
        <f t="shared" si="8"/>
        <v>44050</v>
      </c>
      <c r="I24" s="14">
        <f t="shared" si="8"/>
        <v>34832</v>
      </c>
      <c r="J24" s="14">
        <f t="shared" si="8"/>
        <v>29129</v>
      </c>
      <c r="K24" s="14">
        <f t="shared" si="8"/>
        <v>29296</v>
      </c>
      <c r="L24" s="14">
        <f t="shared" si="8"/>
        <v>8776</v>
      </c>
      <c r="M24" s="14">
        <f t="shared" si="8"/>
        <v>3939</v>
      </c>
      <c r="N24" s="12">
        <f t="shared" si="7"/>
        <v>354722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28557</v>
      </c>
      <c r="C25" s="14">
        <v>21574</v>
      </c>
      <c r="D25" s="14">
        <v>23972</v>
      </c>
      <c r="E25" s="14">
        <v>5253</v>
      </c>
      <c r="F25" s="14">
        <v>20881</v>
      </c>
      <c r="G25" s="14">
        <v>30772</v>
      </c>
      <c r="H25" s="14">
        <v>28192</v>
      </c>
      <c r="I25" s="14">
        <v>22292</v>
      </c>
      <c r="J25" s="14">
        <v>18643</v>
      </c>
      <c r="K25" s="14">
        <v>18749</v>
      </c>
      <c r="L25" s="14">
        <v>5617</v>
      </c>
      <c r="M25" s="14">
        <v>2521</v>
      </c>
      <c r="N25" s="12">
        <f t="shared" si="7"/>
        <v>227023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16063</v>
      </c>
      <c r="C26" s="14">
        <v>12135</v>
      </c>
      <c r="D26" s="14">
        <v>13484</v>
      </c>
      <c r="E26" s="14">
        <v>2955</v>
      </c>
      <c r="F26" s="14">
        <v>11745</v>
      </c>
      <c r="G26" s="14">
        <v>17309</v>
      </c>
      <c r="H26" s="14">
        <v>15858</v>
      </c>
      <c r="I26" s="14">
        <v>12540</v>
      </c>
      <c r="J26" s="14">
        <v>10486</v>
      </c>
      <c r="K26" s="14">
        <v>10547</v>
      </c>
      <c r="L26" s="14">
        <v>3159</v>
      </c>
      <c r="M26" s="14">
        <v>1418</v>
      </c>
      <c r="N26" s="12">
        <f t="shared" si="7"/>
        <v>127699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546351.12973508</v>
      </c>
      <c r="C42" s="65">
        <f aca="true" t="shared" si="12" ref="C42:M42">C43+C44+C45+C46</f>
        <v>350187.73840000003</v>
      </c>
      <c r="D42" s="65">
        <f t="shared" si="12"/>
        <v>411021.54595545</v>
      </c>
      <c r="E42" s="65">
        <f t="shared" si="12"/>
        <v>96412.1871392</v>
      </c>
      <c r="F42" s="65">
        <f t="shared" si="12"/>
        <v>349224.6848432</v>
      </c>
      <c r="G42" s="65">
        <f t="shared" si="12"/>
        <v>409412.366</v>
      </c>
      <c r="H42" s="65">
        <f t="shared" si="12"/>
        <v>476515.6789</v>
      </c>
      <c r="I42" s="65">
        <f t="shared" si="12"/>
        <v>473449.86667599995</v>
      </c>
      <c r="J42" s="65">
        <f t="shared" si="12"/>
        <v>373329.29758939997</v>
      </c>
      <c r="K42" s="65">
        <f t="shared" si="12"/>
        <v>478060.79697663995</v>
      </c>
      <c r="L42" s="65">
        <f t="shared" si="12"/>
        <v>197842.26005537997</v>
      </c>
      <c r="M42" s="65">
        <f t="shared" si="12"/>
        <v>104636.51742175999</v>
      </c>
      <c r="N42" s="65">
        <f>N43+N44+N45+N46</f>
        <v>4266444.06969211</v>
      </c>
    </row>
    <row r="43" spans="1:14" ht="18.75" customHeight="1">
      <c r="A43" s="62" t="s">
        <v>86</v>
      </c>
      <c r="B43" s="59">
        <f aca="true" t="shared" si="13" ref="B43:H43">B35*B7</f>
        <v>544891.0734</v>
      </c>
      <c r="C43" s="59">
        <f t="shared" si="13"/>
        <v>348845.9624</v>
      </c>
      <c r="D43" s="59">
        <f t="shared" si="13"/>
        <v>400261.229</v>
      </c>
      <c r="E43" s="59">
        <f t="shared" si="13"/>
        <v>96024.3196</v>
      </c>
      <c r="F43" s="59">
        <f t="shared" si="13"/>
        <v>348191.8464</v>
      </c>
      <c r="G43" s="59">
        <f t="shared" si="13"/>
        <v>408089.2365</v>
      </c>
      <c r="H43" s="59">
        <f t="shared" si="13"/>
        <v>475079.5005</v>
      </c>
      <c r="I43" s="59">
        <f>I35*I7</f>
        <v>472415.30399999995</v>
      </c>
      <c r="J43" s="59">
        <f>J35*J7</f>
        <v>372395.087</v>
      </c>
      <c r="K43" s="59">
        <f>K35*K7</f>
        <v>477016.5168</v>
      </c>
      <c r="L43" s="59">
        <f>L35*L7</f>
        <v>197210.44139999998</v>
      </c>
      <c r="M43" s="59">
        <f>M35*M7</f>
        <v>104260.4576</v>
      </c>
      <c r="N43" s="61">
        <f>SUM(B43:M43)</f>
        <v>4244680.974599999</v>
      </c>
    </row>
    <row r="44" spans="1:14" ht="18.75" customHeight="1">
      <c r="A44" s="62" t="s">
        <v>87</v>
      </c>
      <c r="B44" s="59">
        <f aca="true" t="shared" si="14" ref="B44:M44">B36*B7</f>
        <v>-1797.02366492</v>
      </c>
      <c r="C44" s="59">
        <f t="shared" si="14"/>
        <v>-1153.464</v>
      </c>
      <c r="D44" s="59">
        <f t="shared" si="14"/>
        <v>-1321.49304455</v>
      </c>
      <c r="E44" s="59">
        <f t="shared" si="14"/>
        <v>-258.4124608</v>
      </c>
      <c r="F44" s="59">
        <f t="shared" si="14"/>
        <v>-1128.5615568</v>
      </c>
      <c r="G44" s="59">
        <f t="shared" si="14"/>
        <v>-1339.0305</v>
      </c>
      <c r="H44" s="59">
        <f t="shared" si="14"/>
        <v>-1461.3816</v>
      </c>
      <c r="I44" s="59">
        <f t="shared" si="14"/>
        <v>-1512.037324</v>
      </c>
      <c r="J44" s="59">
        <f t="shared" si="14"/>
        <v>-1184.3894106</v>
      </c>
      <c r="K44" s="59">
        <f t="shared" si="14"/>
        <v>-1557.95982336</v>
      </c>
      <c r="L44" s="59">
        <f t="shared" si="14"/>
        <v>-639.34134462</v>
      </c>
      <c r="M44" s="59">
        <f t="shared" si="14"/>
        <v>-342.98017824</v>
      </c>
      <c r="N44" s="28">
        <f>SUM(B44:M44)</f>
        <v>-13696.07490789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-85227.12</v>
      </c>
      <c r="C48" s="28">
        <f aca="true" t="shared" si="16" ref="C48:M48">+C49+C52+C60+C61</f>
        <v>-72916.44</v>
      </c>
      <c r="D48" s="28">
        <f t="shared" si="16"/>
        <v>-64839.04</v>
      </c>
      <c r="E48" s="28">
        <f t="shared" si="16"/>
        <v>-12488.32</v>
      </c>
      <c r="F48" s="28">
        <f t="shared" si="16"/>
        <v>-52263.8</v>
      </c>
      <c r="G48" s="28">
        <f t="shared" si="16"/>
        <v>-84970.44</v>
      </c>
      <c r="H48" s="28">
        <f t="shared" si="16"/>
        <v>-104554.28</v>
      </c>
      <c r="I48" s="28">
        <f t="shared" si="16"/>
        <v>-61841.32</v>
      </c>
      <c r="J48" s="28">
        <f t="shared" si="16"/>
        <v>-74799.44</v>
      </c>
      <c r="K48" s="28">
        <f t="shared" si="16"/>
        <v>-70402.24</v>
      </c>
      <c r="L48" s="28">
        <f t="shared" si="16"/>
        <v>-32716.199999999997</v>
      </c>
      <c r="M48" s="28">
        <f t="shared" si="16"/>
        <v>-19593.8</v>
      </c>
      <c r="N48" s="28">
        <f>+N49+N52+N60+N61</f>
        <v>-736612.4400000001</v>
      </c>
    </row>
    <row r="49" spans="1:14" ht="18.75" customHeight="1">
      <c r="A49" s="17" t="s">
        <v>48</v>
      </c>
      <c r="B49" s="29">
        <f>B50+B51</f>
        <v>-85017.4</v>
      </c>
      <c r="C49" s="29">
        <f>C50+C51</f>
        <v>-72796.6</v>
      </c>
      <c r="D49" s="29">
        <f>D50+D51</f>
        <v>-64740.6</v>
      </c>
      <c r="E49" s="29">
        <f>E50+E51</f>
        <v>-12407</v>
      </c>
      <c r="F49" s="29">
        <f aca="true" t="shared" si="17" ref="F49:M49">F50+F51</f>
        <v>-52242.4</v>
      </c>
      <c r="G49" s="29">
        <f t="shared" si="17"/>
        <v>-84914.8</v>
      </c>
      <c r="H49" s="29">
        <f t="shared" si="17"/>
        <v>-104443</v>
      </c>
      <c r="I49" s="29">
        <f t="shared" si="17"/>
        <v>-61738.6</v>
      </c>
      <c r="J49" s="29">
        <f t="shared" si="17"/>
        <v>-74594</v>
      </c>
      <c r="K49" s="29">
        <f t="shared" si="17"/>
        <v>-70303.8</v>
      </c>
      <c r="L49" s="29">
        <f t="shared" si="17"/>
        <v>-32630.6</v>
      </c>
      <c r="M49" s="29">
        <f t="shared" si="17"/>
        <v>-19551</v>
      </c>
      <c r="N49" s="28">
        <f aca="true" t="shared" si="18" ref="N49:N61">SUM(B49:M49)</f>
        <v>-735379.8</v>
      </c>
    </row>
    <row r="50" spans="1:25" ht="18.75" customHeight="1">
      <c r="A50" s="13" t="s">
        <v>49</v>
      </c>
      <c r="B50" s="20">
        <f>ROUND(-B9*$D$3,2)</f>
        <v>-85017.4</v>
      </c>
      <c r="C50" s="20">
        <f>ROUND(-C9*$D$3,2)</f>
        <v>-72796.6</v>
      </c>
      <c r="D50" s="20">
        <f>ROUND(-D9*$D$3,2)</f>
        <v>-64740.6</v>
      </c>
      <c r="E50" s="20">
        <f>ROUND(-E9*$D$3,2)</f>
        <v>-12407</v>
      </c>
      <c r="F50" s="20">
        <f aca="true" t="shared" si="19" ref="F50:M50">ROUND(-F9*$D$3,2)</f>
        <v>-52242.4</v>
      </c>
      <c r="G50" s="20">
        <f t="shared" si="19"/>
        <v>-84914.8</v>
      </c>
      <c r="H50" s="20">
        <f t="shared" si="19"/>
        <v>-104443</v>
      </c>
      <c r="I50" s="20">
        <f t="shared" si="19"/>
        <v>-61738.6</v>
      </c>
      <c r="J50" s="20">
        <f t="shared" si="19"/>
        <v>-74594</v>
      </c>
      <c r="K50" s="20">
        <f t="shared" si="19"/>
        <v>-70303.8</v>
      </c>
      <c r="L50" s="20">
        <f t="shared" si="19"/>
        <v>-32630.6</v>
      </c>
      <c r="M50" s="20">
        <f t="shared" si="19"/>
        <v>-19551</v>
      </c>
      <c r="N50" s="50">
        <f t="shared" si="18"/>
        <v>-735379.8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461124.00973507995</v>
      </c>
      <c r="C63" s="32">
        <f t="shared" si="22"/>
        <v>277271.2984</v>
      </c>
      <c r="D63" s="32">
        <f t="shared" si="22"/>
        <v>346182.50595545</v>
      </c>
      <c r="E63" s="32">
        <f t="shared" si="22"/>
        <v>83923.86713920001</v>
      </c>
      <c r="F63" s="32">
        <f t="shared" si="22"/>
        <v>296960.88484320004</v>
      </c>
      <c r="G63" s="32">
        <f t="shared" si="22"/>
        <v>324441.926</v>
      </c>
      <c r="H63" s="32">
        <f t="shared" si="22"/>
        <v>371961.39890000003</v>
      </c>
      <c r="I63" s="32">
        <f t="shared" si="22"/>
        <v>411608.54667599994</v>
      </c>
      <c r="J63" s="32">
        <f t="shared" si="22"/>
        <v>298529.85758939997</v>
      </c>
      <c r="K63" s="32">
        <f t="shared" si="22"/>
        <v>407658.55697663996</v>
      </c>
      <c r="L63" s="32">
        <f t="shared" si="22"/>
        <v>165126.06005538</v>
      </c>
      <c r="M63" s="32">
        <f t="shared" si="22"/>
        <v>85042.71742175998</v>
      </c>
      <c r="N63" s="32">
        <f>SUM(B63:M63)</f>
        <v>3529831.6296921102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461124.01</v>
      </c>
      <c r="C66" s="39">
        <f aca="true" t="shared" si="23" ref="C66:M66">SUM(C67:C80)</f>
        <v>277271.31</v>
      </c>
      <c r="D66" s="39">
        <f t="shared" si="23"/>
        <v>346182.50999999995</v>
      </c>
      <c r="E66" s="39">
        <f t="shared" si="23"/>
        <v>83923.87</v>
      </c>
      <c r="F66" s="39">
        <f t="shared" si="23"/>
        <v>296960.89</v>
      </c>
      <c r="G66" s="39">
        <f t="shared" si="23"/>
        <v>324441.93</v>
      </c>
      <c r="H66" s="39">
        <f t="shared" si="23"/>
        <v>371961.4</v>
      </c>
      <c r="I66" s="39">
        <f t="shared" si="23"/>
        <v>411608.55</v>
      </c>
      <c r="J66" s="39">
        <f t="shared" si="23"/>
        <v>298529.86</v>
      </c>
      <c r="K66" s="39">
        <f t="shared" si="23"/>
        <v>407658.56</v>
      </c>
      <c r="L66" s="39">
        <f t="shared" si="23"/>
        <v>165126.06</v>
      </c>
      <c r="M66" s="39">
        <f t="shared" si="23"/>
        <v>85042.72</v>
      </c>
      <c r="N66" s="32">
        <f>SUM(N67:N80)</f>
        <v>3529831.67</v>
      </c>
    </row>
    <row r="67" spans="1:14" ht="18.75" customHeight="1">
      <c r="A67" s="17" t="s">
        <v>91</v>
      </c>
      <c r="B67" s="39">
        <v>87720.47</v>
      </c>
      <c r="C67" s="39">
        <v>82517.14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170237.61</v>
      </c>
    </row>
    <row r="68" spans="1:14" ht="18.75" customHeight="1">
      <c r="A68" s="17" t="s">
        <v>92</v>
      </c>
      <c r="B68" s="39">
        <v>373403.54</v>
      </c>
      <c r="C68" s="39">
        <v>194754.17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568157.71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336262.1+9920.41</f>
        <v>346182.50999999995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346182.50999999995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83923.87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83923.87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296960.89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296960.89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324441.93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324441.93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282438.96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282438.96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89522.44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89522.44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411608.55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411608.55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298529.86</v>
      </c>
      <c r="K76" s="38">
        <v>0</v>
      </c>
      <c r="L76" s="38">
        <v>0</v>
      </c>
      <c r="M76" s="38">
        <v>0</v>
      </c>
      <c r="N76" s="32">
        <f t="shared" si="24"/>
        <v>298529.86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407658.56</v>
      </c>
      <c r="L77" s="38">
        <v>0</v>
      </c>
      <c r="M77" s="66"/>
      <c r="N77" s="29">
        <f t="shared" si="24"/>
        <v>407658.56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165126.06</v>
      </c>
      <c r="M78" s="38">
        <v>0</v>
      </c>
      <c r="N78" s="32">
        <f t="shared" si="24"/>
        <v>165126.06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85042.72</v>
      </c>
      <c r="N79" s="29">
        <f t="shared" si="24"/>
        <v>85042.72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2.1204281756883696</v>
      </c>
      <c r="C84" s="48">
        <v>2.076442917864227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1.836438665125209</v>
      </c>
      <c r="C85" s="48">
        <v>1.7334253041907612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1.6845274053288621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2.343628449103019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1.9674186770055888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1.5593394374512006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1.836655627173614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1.7937963690467011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1.7810919670303211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2.006521071866837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1.9178894544604914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2.280181869112094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2.233627575924518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2016-02-15T14:01:46Z</dcterms:modified>
  <cp:category/>
  <cp:version/>
  <cp:contentType/>
  <cp:contentStatus/>
</cp:coreProperties>
</file>