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<sst xmlns="http://schemas.openxmlformats.org/spreadsheetml/2006/main" count="109" uniqueCount="107">
  <si>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</si>
  <si>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</si>
  <si>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</si>
  <si>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</si>
  <si>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</si>
  <si>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</si>
  <si>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</si>
  <si>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</si>
  <si>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</si>
  <si>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</si>
  <si>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</si>
  <si>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</si>
  <si>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</si>
  <si>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</si>
  <si>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</si>
  <si>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</si>
  <si>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</si>
  <si>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</si>
  <si>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</si>
  <si>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</si>
  <si>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</si>
  <si>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</si>
  <si>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</si>
  <si>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</si>
  <si>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</si>
  <si>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</si>
  <si>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</si>
  <si>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</si>
  <si>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</si>
  <si>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</si>
  <si>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</si>
  <si>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</si>
  <si>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</si>
  <si>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</si>
  <si>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</si>
  <si>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</si>
  <si>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</si>
  <si>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</si>
  <si>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</si>
  <si>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</si>
  <si>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</si>
  <si>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</si>
  <si>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</si>
  <si>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</si>
  <si>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</si>
  <si>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</si>
  <si>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</si>
  <si>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</si>
  <si>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</si>
  <si>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</si>
  <si>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</si>
  <si>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</si>
  <si>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</si>
  <si>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</si>
  <si>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</si>
  <si>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</si>
  <si>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</si>
  <si>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</si>
  <si>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</si>
  <si>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</si>
  <si>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</si>
  <si>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</si>
  <si>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</si>
  <si>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</si>
  <si>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</si>
  <si>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</si>
  <si>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</si>
  <si>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</si>
  <si>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</si>
  <si>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</si>
  <si>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</si>
  <si>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</si>
  <si>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</si>
  <si>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</si>
  <si>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</si>
  <si>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</si>
  <si>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</si>
  <si>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</si>
  <si>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</si>
  <si>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</si>
  <si>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</si>
  <si>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</si>
  <si>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</si>
  <si>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</si>
  <si>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</si>
  <si>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</si>
  <si>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</si>
  <si>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</si>
  <si>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</si>
  <si>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</si>
  <si>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</si>
  <si>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</si>
  <si>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</si>
  <si>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</si>
  <si>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</si>
  <si>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</si>
  <si>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</si>
  <si>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</si>
  <si>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</si>
  <si>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</si>
  <si>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</si>
  <si>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</si>
  <si>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</si>
  <si>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</si>
  <si>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</si>
  <si>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</si>
  <si>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10/02/16 - VENCIMENTO 17/02/16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</si>
</sst>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1" sqref="A91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424503</v>
      </c>
      <c r="C7" s="10">
        <f>C8+C20+C24</f>
        <v>302814</v>
      </c>
      <c r="D7" s="10">
        <f>D8+D20+D24</f>
        <v>309734</v>
      </c>
      <c r="E7" s="10">
        <f>E8+E20+E24</f>
        <v>54757</v>
      </c>
      <c r="F7" s="10">
        <f aca="true" t="shared" si="0" ref="F7:M7">F8+F20+F24</f>
        <v>249975</v>
      </c>
      <c r="G7" s="10">
        <f t="shared" si="0"/>
        <v>389480</v>
      </c>
      <c r="H7" s="10">
        <f t="shared" si="0"/>
        <v>385138</v>
      </c>
      <c r="I7" s="10">
        <f t="shared" si="0"/>
        <v>354661</v>
      </c>
      <c r="J7" s="10">
        <f t="shared" si="0"/>
        <v>255805</v>
      </c>
      <c r="K7" s="10">
        <f t="shared" si="0"/>
        <v>313672</v>
      </c>
      <c r="L7" s="10">
        <f t="shared" si="0"/>
        <v>117780</v>
      </c>
      <c r="M7" s="10">
        <f t="shared" si="0"/>
        <v>71561</v>
      </c>
      <c r="N7" s="10">
        <f>+N8+N20+N24</f>
        <v>3229880</v>
      </c>
    </row>
    <row r="8" spans="1:14" ht="18.75" customHeight="1">
      <c r="A8" s="11" t="s">
        <v>27</v>
      </c>
      <c r="B8" s="12">
        <f>+B9+B12+B16</f>
        <v>227903</v>
      </c>
      <c r="C8" s="12">
        <f>+C9+C12+C16</f>
        <v>171803</v>
      </c>
      <c r="D8" s="12">
        <f>+D9+D12+D16</f>
        <v>190116</v>
      </c>
      <c r="E8" s="12">
        <f>+E9+E12+E16</f>
        <v>31152</v>
      </c>
      <c r="F8" s="12">
        <f aca="true" t="shared" si="1" ref="F8:M8">+F9+F12+F16</f>
        <v>143744</v>
      </c>
      <c r="G8" s="12">
        <f t="shared" si="1"/>
        <v>227128</v>
      </c>
      <c r="H8" s="12">
        <f t="shared" si="1"/>
        <v>215010</v>
      </c>
      <c r="I8" s="12">
        <f t="shared" si="1"/>
        <v>203016</v>
      </c>
      <c r="J8" s="12">
        <f t="shared" si="1"/>
        <v>147441</v>
      </c>
      <c r="K8" s="12">
        <f t="shared" si="1"/>
        <v>171162</v>
      </c>
      <c r="L8" s="12">
        <f t="shared" si="1"/>
        <v>69651</v>
      </c>
      <c r="M8" s="12">
        <f t="shared" si="1"/>
        <v>44786</v>
      </c>
      <c r="N8" s="12">
        <f>SUM(B8:M8)</f>
        <v>1842912</v>
      </c>
    </row>
    <row r="9" spans="1:14" ht="18.75" customHeight="1">
      <c r="A9" s="13" t="s">
        <v>4</v>
      </c>
      <c r="B9" s="14">
        <v>27629</v>
      </c>
      <c r="C9" s="14">
        <v>24881</v>
      </c>
      <c r="D9" s="14">
        <v>17982</v>
      </c>
      <c r="E9" s="14">
        <v>3501</v>
      </c>
      <c r="F9" s="14">
        <v>15811</v>
      </c>
      <c r="G9" s="14">
        <v>25730</v>
      </c>
      <c r="H9" s="14">
        <v>32664</v>
      </c>
      <c r="I9" s="14">
        <v>18152</v>
      </c>
      <c r="J9" s="14">
        <v>22961</v>
      </c>
      <c r="K9" s="14">
        <v>19432</v>
      </c>
      <c r="L9" s="14">
        <v>10081</v>
      </c>
      <c r="M9" s="14">
        <v>6924</v>
      </c>
      <c r="N9" s="12">
        <f aca="true" t="shared" si="2" ref="N9:N19">SUM(B9:M9)</f>
        <v>225748</v>
      </c>
    </row>
    <row r="10" spans="1:14" ht="18.75" customHeight="1">
      <c r="A10" s="15" t="s">
        <v>5</v>
      </c>
      <c r="B10" s="14">
        <f>+B9-B11</f>
        <v>27629</v>
      </c>
      <c r="C10" s="14">
        <f>+C9-C11</f>
        <v>24881</v>
      </c>
      <c r="D10" s="14">
        <f>+D9-D11</f>
        <v>17982</v>
      </c>
      <c r="E10" s="14">
        <f>+E9-E11</f>
        <v>3501</v>
      </c>
      <c r="F10" s="14">
        <f aca="true" t="shared" si="3" ref="F10:M10">+F9-F11</f>
        <v>15811</v>
      </c>
      <c r="G10" s="14">
        <f t="shared" si="3"/>
        <v>25730</v>
      </c>
      <c r="H10" s="14">
        <f t="shared" si="3"/>
        <v>32664</v>
      </c>
      <c r="I10" s="14">
        <f t="shared" si="3"/>
        <v>18152</v>
      </c>
      <c r="J10" s="14">
        <f t="shared" si="3"/>
        <v>22961</v>
      </c>
      <c r="K10" s="14">
        <f t="shared" si="3"/>
        <v>19432</v>
      </c>
      <c r="L10" s="14">
        <f t="shared" si="3"/>
        <v>10081</v>
      </c>
      <c r="M10" s="14">
        <f t="shared" si="3"/>
        <v>6924</v>
      </c>
      <c r="N10" s="12">
        <f t="shared" si="2"/>
        <v>225748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175629</v>
      </c>
      <c r="C12" s="14">
        <f>C13+C14+C15</f>
        <v>130962</v>
      </c>
      <c r="D12" s="14">
        <f>D13+D14+D15</f>
        <v>153810</v>
      </c>
      <c r="E12" s="14">
        <f>E13+E14+E15</f>
        <v>24530</v>
      </c>
      <c r="F12" s="14">
        <f aca="true" t="shared" si="4" ref="F12:M12">F13+F14+F15</f>
        <v>112326</v>
      </c>
      <c r="G12" s="14">
        <f t="shared" si="4"/>
        <v>178118</v>
      </c>
      <c r="H12" s="14">
        <f t="shared" si="4"/>
        <v>162499</v>
      </c>
      <c r="I12" s="14">
        <f t="shared" si="4"/>
        <v>165138</v>
      </c>
      <c r="J12" s="14">
        <f t="shared" si="4"/>
        <v>110799</v>
      </c>
      <c r="K12" s="14">
        <f t="shared" si="4"/>
        <v>133947</v>
      </c>
      <c r="L12" s="14">
        <f t="shared" si="4"/>
        <v>54227</v>
      </c>
      <c r="M12" s="14">
        <f t="shared" si="4"/>
        <v>34959</v>
      </c>
      <c r="N12" s="12">
        <f t="shared" si="2"/>
        <v>1436944</v>
      </c>
    </row>
    <row r="13" spans="1:14" ht="18.75" customHeight="1">
      <c r="A13" s="15" t="s">
        <v>7</v>
      </c>
      <c r="B13" s="14">
        <v>85185</v>
      </c>
      <c r="C13" s="14">
        <v>65327</v>
      </c>
      <c r="D13" s="14">
        <v>72979</v>
      </c>
      <c r="E13" s="14">
        <v>11963</v>
      </c>
      <c r="F13" s="14">
        <v>53993</v>
      </c>
      <c r="G13" s="14">
        <v>87948</v>
      </c>
      <c r="H13" s="14">
        <v>82817</v>
      </c>
      <c r="I13" s="14">
        <v>83757</v>
      </c>
      <c r="J13" s="14">
        <v>53153</v>
      </c>
      <c r="K13" s="14">
        <v>64840</v>
      </c>
      <c r="L13" s="14">
        <v>26439</v>
      </c>
      <c r="M13" s="14">
        <v>16155</v>
      </c>
      <c r="N13" s="12">
        <f t="shared" si="2"/>
        <v>704556</v>
      </c>
    </row>
    <row r="14" spans="1:14" ht="18.75" customHeight="1">
      <c r="A14" s="15" t="s">
        <v>8</v>
      </c>
      <c r="B14" s="14">
        <v>89109</v>
      </c>
      <c r="C14" s="14">
        <v>64282</v>
      </c>
      <c r="D14" s="14">
        <v>79734</v>
      </c>
      <c r="E14" s="14">
        <v>12310</v>
      </c>
      <c r="F14" s="14">
        <v>57267</v>
      </c>
      <c r="G14" s="14">
        <v>88026</v>
      </c>
      <c r="H14" s="14">
        <v>78138</v>
      </c>
      <c r="I14" s="14">
        <v>80471</v>
      </c>
      <c r="J14" s="14">
        <v>56720</v>
      </c>
      <c r="K14" s="14">
        <v>68181</v>
      </c>
      <c r="L14" s="14">
        <v>27405</v>
      </c>
      <c r="M14" s="14">
        <v>18591</v>
      </c>
      <c r="N14" s="12">
        <f t="shared" si="2"/>
        <v>720234</v>
      </c>
    </row>
    <row r="15" spans="1:14" ht="18.75" customHeight="1">
      <c r="A15" s="15" t="s">
        <v>9</v>
      </c>
      <c r="B15" s="14">
        <v>1335</v>
      </c>
      <c r="C15" s="14">
        <v>1353</v>
      </c>
      <c r="D15" s="14">
        <v>1097</v>
      </c>
      <c r="E15" s="14">
        <v>257</v>
      </c>
      <c r="F15" s="14">
        <v>1066</v>
      </c>
      <c r="G15" s="14">
        <v>2144</v>
      </c>
      <c r="H15" s="14">
        <v>1544</v>
      </c>
      <c r="I15" s="14">
        <v>910</v>
      </c>
      <c r="J15" s="14">
        <v>926</v>
      </c>
      <c r="K15" s="14">
        <v>926</v>
      </c>
      <c r="L15" s="14">
        <v>383</v>
      </c>
      <c r="M15" s="14">
        <v>213</v>
      </c>
      <c r="N15" s="12">
        <f t="shared" si="2"/>
        <v>12154</v>
      </c>
    </row>
    <row r="16" spans="1:14" ht="18.75" customHeight="1">
      <c r="A16" s="16" t="s">
        <v>26</v>
      </c>
      <c r="B16" s="14">
        <f>B17+B18+B19</f>
        <v>24645</v>
      </c>
      <c r="C16" s="14">
        <f>C17+C18+C19</f>
        <v>15960</v>
      </c>
      <c r="D16" s="14">
        <f>D17+D18+D19</f>
        <v>18324</v>
      </c>
      <c r="E16" s="14">
        <f>E17+E18+E19</f>
        <v>3121</v>
      </c>
      <c r="F16" s="14">
        <f aca="true" t="shared" si="5" ref="F16:M16">F17+F18+F19</f>
        <v>15607</v>
      </c>
      <c r="G16" s="14">
        <f t="shared" si="5"/>
        <v>23280</v>
      </c>
      <c r="H16" s="14">
        <f t="shared" si="5"/>
        <v>19847</v>
      </c>
      <c r="I16" s="14">
        <f t="shared" si="5"/>
        <v>19726</v>
      </c>
      <c r="J16" s="14">
        <f t="shared" si="5"/>
        <v>13681</v>
      </c>
      <c r="K16" s="14">
        <f t="shared" si="5"/>
        <v>17783</v>
      </c>
      <c r="L16" s="14">
        <f t="shared" si="5"/>
        <v>5343</v>
      </c>
      <c r="M16" s="14">
        <f t="shared" si="5"/>
        <v>2903</v>
      </c>
      <c r="N16" s="12">
        <f t="shared" si="2"/>
        <v>180220</v>
      </c>
    </row>
    <row r="17" spans="1:14" ht="18.75" customHeight="1">
      <c r="A17" s="15" t="s">
        <v>23</v>
      </c>
      <c r="B17" s="14">
        <v>10299</v>
      </c>
      <c r="C17" s="14">
        <v>7383</v>
      </c>
      <c r="D17" s="14">
        <v>6735</v>
      </c>
      <c r="E17" s="14">
        <v>1230</v>
      </c>
      <c r="F17" s="14">
        <v>6133</v>
      </c>
      <c r="G17" s="14">
        <v>9926</v>
      </c>
      <c r="H17" s="14">
        <v>8790</v>
      </c>
      <c r="I17" s="14">
        <v>9441</v>
      </c>
      <c r="J17" s="14">
        <v>6441</v>
      </c>
      <c r="K17" s="14">
        <v>8069</v>
      </c>
      <c r="L17" s="14">
        <v>2538</v>
      </c>
      <c r="M17" s="14">
        <v>1351</v>
      </c>
      <c r="N17" s="12">
        <f t="shared" si="2"/>
        <v>78336</v>
      </c>
    </row>
    <row r="18" spans="1:14" ht="18.75" customHeight="1">
      <c r="A18" s="15" t="s">
        <v>24</v>
      </c>
      <c r="B18" s="14">
        <v>4753</v>
      </c>
      <c r="C18" s="14">
        <v>2134</v>
      </c>
      <c r="D18" s="14">
        <v>4159</v>
      </c>
      <c r="E18" s="14">
        <v>530</v>
      </c>
      <c r="F18" s="14">
        <v>2782</v>
      </c>
      <c r="G18" s="14">
        <v>3885</v>
      </c>
      <c r="H18" s="14">
        <v>3895</v>
      </c>
      <c r="I18" s="14">
        <v>4302</v>
      </c>
      <c r="J18" s="14">
        <v>3035</v>
      </c>
      <c r="K18" s="14">
        <v>4504</v>
      </c>
      <c r="L18" s="14">
        <v>1242</v>
      </c>
      <c r="M18" s="14">
        <v>657</v>
      </c>
      <c r="N18" s="12">
        <f t="shared" si="2"/>
        <v>35878</v>
      </c>
    </row>
    <row r="19" spans="1:14" ht="18.75" customHeight="1">
      <c r="A19" s="15" t="s">
        <v>25</v>
      </c>
      <c r="B19" s="14">
        <v>9593</v>
      </c>
      <c r="C19" s="14">
        <v>6443</v>
      </c>
      <c r="D19" s="14">
        <v>7430</v>
      </c>
      <c r="E19" s="14">
        <v>1361</v>
      </c>
      <c r="F19" s="14">
        <v>6692</v>
      </c>
      <c r="G19" s="14">
        <v>9469</v>
      </c>
      <c r="H19" s="14">
        <v>7162</v>
      </c>
      <c r="I19" s="14">
        <v>5983</v>
      </c>
      <c r="J19" s="14">
        <v>4205</v>
      </c>
      <c r="K19" s="14">
        <v>5210</v>
      </c>
      <c r="L19" s="14">
        <v>1563</v>
      </c>
      <c r="M19" s="14">
        <v>895</v>
      </c>
      <c r="N19" s="12">
        <f t="shared" si="2"/>
        <v>66006</v>
      </c>
    </row>
    <row r="20" spans="1:14" ht="18.75" customHeight="1">
      <c r="A20" s="17" t="s">
        <v>10</v>
      </c>
      <c r="B20" s="18">
        <f>B21+B22+B23</f>
        <v>134174</v>
      </c>
      <c r="C20" s="18">
        <f>C21+C22+C23</f>
        <v>80159</v>
      </c>
      <c r="D20" s="18">
        <f>D21+D22+D23</f>
        <v>72944</v>
      </c>
      <c r="E20" s="18">
        <f>E21+E22+E23</f>
        <v>12905</v>
      </c>
      <c r="F20" s="18">
        <f aca="true" t="shared" si="6" ref="F20:M20">F21+F22+F23</f>
        <v>61260</v>
      </c>
      <c r="G20" s="18">
        <f t="shared" si="6"/>
        <v>95069</v>
      </c>
      <c r="H20" s="18">
        <f t="shared" si="6"/>
        <v>107346</v>
      </c>
      <c r="I20" s="18">
        <f t="shared" si="6"/>
        <v>105417</v>
      </c>
      <c r="J20" s="18">
        <f t="shared" si="6"/>
        <v>68751</v>
      </c>
      <c r="K20" s="18">
        <f t="shared" si="6"/>
        <v>104339</v>
      </c>
      <c r="L20" s="18">
        <f t="shared" si="6"/>
        <v>36572</v>
      </c>
      <c r="M20" s="18">
        <f t="shared" si="6"/>
        <v>20911</v>
      </c>
      <c r="N20" s="12">
        <f aca="true" t="shared" si="7" ref="N20:N26">SUM(B20:M20)</f>
        <v>899847</v>
      </c>
    </row>
    <row r="21" spans="1:14" ht="18.75" customHeight="1">
      <c r="A21" s="13" t="s">
        <v>11</v>
      </c>
      <c r="B21" s="14">
        <v>70624</v>
      </c>
      <c r="C21" s="14">
        <v>44485</v>
      </c>
      <c r="D21" s="14">
        <v>38403</v>
      </c>
      <c r="E21" s="14">
        <v>7020</v>
      </c>
      <c r="F21" s="14">
        <v>32930</v>
      </c>
      <c r="G21" s="14">
        <v>52439</v>
      </c>
      <c r="H21" s="14">
        <v>60795</v>
      </c>
      <c r="I21" s="14">
        <v>58722</v>
      </c>
      <c r="J21" s="14">
        <v>36715</v>
      </c>
      <c r="K21" s="14">
        <v>55621</v>
      </c>
      <c r="L21" s="14">
        <v>19728</v>
      </c>
      <c r="M21" s="14">
        <v>10812</v>
      </c>
      <c r="N21" s="12">
        <f t="shared" si="7"/>
        <v>488294</v>
      </c>
    </row>
    <row r="22" spans="1:14" ht="18.75" customHeight="1">
      <c r="A22" s="13" t="s">
        <v>12</v>
      </c>
      <c r="B22" s="14">
        <v>62721</v>
      </c>
      <c r="C22" s="14">
        <v>35061</v>
      </c>
      <c r="D22" s="14">
        <v>34062</v>
      </c>
      <c r="E22" s="14">
        <v>5771</v>
      </c>
      <c r="F22" s="14">
        <v>27849</v>
      </c>
      <c r="G22" s="14">
        <v>41807</v>
      </c>
      <c r="H22" s="14">
        <v>45802</v>
      </c>
      <c r="I22" s="14">
        <v>46181</v>
      </c>
      <c r="J22" s="14">
        <v>31550</v>
      </c>
      <c r="K22" s="14">
        <v>48113</v>
      </c>
      <c r="L22" s="14">
        <v>16616</v>
      </c>
      <c r="M22" s="14">
        <v>9981</v>
      </c>
      <c r="N22" s="12">
        <f t="shared" si="7"/>
        <v>405514</v>
      </c>
    </row>
    <row r="23" spans="1:14" ht="18.75" customHeight="1">
      <c r="A23" s="13" t="s">
        <v>13</v>
      </c>
      <c r="B23" s="14">
        <v>829</v>
      </c>
      <c r="C23" s="14">
        <v>613</v>
      </c>
      <c r="D23" s="14">
        <v>479</v>
      </c>
      <c r="E23" s="14">
        <v>114</v>
      </c>
      <c r="F23" s="14">
        <v>481</v>
      </c>
      <c r="G23" s="14">
        <v>823</v>
      </c>
      <c r="H23" s="14">
        <v>749</v>
      </c>
      <c r="I23" s="14">
        <v>514</v>
      </c>
      <c r="J23" s="14">
        <v>486</v>
      </c>
      <c r="K23" s="14">
        <v>605</v>
      </c>
      <c r="L23" s="14">
        <v>228</v>
      </c>
      <c r="M23" s="14">
        <v>118</v>
      </c>
      <c r="N23" s="12">
        <f t="shared" si="7"/>
        <v>6039</v>
      </c>
    </row>
    <row r="24" spans="1:14" ht="18.75" customHeight="1">
      <c r="A24" s="17" t="s">
        <v>14</v>
      </c>
      <c r="B24" s="14">
        <f>B25+B26</f>
        <v>62426</v>
      </c>
      <c r="C24" s="14">
        <f>C25+C26</f>
        <v>50852</v>
      </c>
      <c r="D24" s="14">
        <f>D25+D26</f>
        <v>46674</v>
      </c>
      <c r="E24" s="14">
        <f>E25+E26</f>
        <v>10700</v>
      </c>
      <c r="F24" s="14">
        <f aca="true" t="shared" si="8" ref="F24:M24">F25+F26</f>
        <v>44971</v>
      </c>
      <c r="G24" s="14">
        <f t="shared" si="8"/>
        <v>67283</v>
      </c>
      <c r="H24" s="14">
        <f t="shared" si="8"/>
        <v>62782</v>
      </c>
      <c r="I24" s="14">
        <f t="shared" si="8"/>
        <v>46228</v>
      </c>
      <c r="J24" s="14">
        <f t="shared" si="8"/>
        <v>39613</v>
      </c>
      <c r="K24" s="14">
        <f t="shared" si="8"/>
        <v>38171</v>
      </c>
      <c r="L24" s="14">
        <f t="shared" si="8"/>
        <v>11557</v>
      </c>
      <c r="M24" s="14">
        <f t="shared" si="8"/>
        <v>5864</v>
      </c>
      <c r="N24" s="12">
        <f t="shared" si="7"/>
        <v>487121</v>
      </c>
    </row>
    <row r="25" spans="1:14" ht="18.75" customHeight="1">
      <c r="A25" s="13" t="s">
        <v>15</v>
      </c>
      <c r="B25" s="14">
        <v>39953</v>
      </c>
      <c r="C25" s="14">
        <v>32545</v>
      </c>
      <c r="D25" s="14">
        <v>29871</v>
      </c>
      <c r="E25" s="14">
        <v>6848</v>
      </c>
      <c r="F25" s="14">
        <v>28781</v>
      </c>
      <c r="G25" s="14">
        <v>43061</v>
      </c>
      <c r="H25" s="14">
        <v>40180</v>
      </c>
      <c r="I25" s="14">
        <v>29586</v>
      </c>
      <c r="J25" s="14">
        <v>25352</v>
      </c>
      <c r="K25" s="14">
        <v>24429</v>
      </c>
      <c r="L25" s="14">
        <v>7396</v>
      </c>
      <c r="M25" s="14">
        <v>3753</v>
      </c>
      <c r="N25" s="12">
        <f t="shared" si="7"/>
        <v>311755</v>
      </c>
    </row>
    <row r="26" spans="1:14" ht="18.75" customHeight="1">
      <c r="A26" s="13" t="s">
        <v>16</v>
      </c>
      <c r="B26" s="14">
        <v>22473</v>
      </c>
      <c r="C26" s="14">
        <v>18307</v>
      </c>
      <c r="D26" s="14">
        <v>16803</v>
      </c>
      <c r="E26" s="14">
        <v>3852</v>
      </c>
      <c r="F26" s="14">
        <v>16190</v>
      </c>
      <c r="G26" s="14">
        <v>24222</v>
      </c>
      <c r="H26" s="14">
        <v>22602</v>
      </c>
      <c r="I26" s="14">
        <v>16642</v>
      </c>
      <c r="J26" s="14">
        <v>14261</v>
      </c>
      <c r="K26" s="14">
        <v>13742</v>
      </c>
      <c r="L26" s="14">
        <v>4161</v>
      </c>
      <c r="M26" s="14">
        <v>2111</v>
      </c>
      <c r="N26" s="12">
        <f t="shared" si="7"/>
        <v>175366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14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797971.46408638</v>
      </c>
      <c r="C42" s="65">
        <f aca="true" t="shared" si="12" ref="C42:M42">C43+C44+C45+C46</f>
        <v>550164.6404</v>
      </c>
      <c r="D42" s="65">
        <f t="shared" si="12"/>
        <v>531025.6557867</v>
      </c>
      <c r="E42" s="65">
        <f t="shared" si="12"/>
        <v>128116.10782880001</v>
      </c>
      <c r="F42" s="65">
        <f t="shared" si="12"/>
        <v>490923.03144875006</v>
      </c>
      <c r="G42" s="65">
        <f t="shared" si="12"/>
        <v>606044.576</v>
      </c>
      <c r="H42" s="65">
        <f t="shared" si="12"/>
        <v>701884.5162000001</v>
      </c>
      <c r="I42" s="65">
        <f t="shared" si="12"/>
        <v>630832.7464998</v>
      </c>
      <c r="J42" s="65">
        <f t="shared" si="12"/>
        <v>512483.9296115</v>
      </c>
      <c r="K42" s="65">
        <f t="shared" si="12"/>
        <v>600915.8211187199</v>
      </c>
      <c r="L42" s="65">
        <f t="shared" si="12"/>
        <v>268105.4518254</v>
      </c>
      <c r="M42" s="65">
        <f t="shared" si="12"/>
        <v>159461.27203216</v>
      </c>
      <c r="N42" s="65">
        <f>N43+N44+N45+N46</f>
        <v>5977929.21283821</v>
      </c>
    </row>
    <row r="43" spans="1:14" ht="18.75" customHeight="1">
      <c r="A43" s="62" t="s">
        <v>86</v>
      </c>
      <c r="B43" s="59">
        <f aca="true" t="shared" si="13" ref="B43:H43">B35*B7</f>
        <v>797343.9849</v>
      </c>
      <c r="C43" s="59">
        <f t="shared" si="13"/>
        <v>549486.2844</v>
      </c>
      <c r="D43" s="59">
        <f t="shared" si="13"/>
        <v>520662.854</v>
      </c>
      <c r="E43" s="59">
        <f t="shared" si="13"/>
        <v>127813.78940000001</v>
      </c>
      <c r="F43" s="59">
        <f t="shared" si="13"/>
        <v>490350.96</v>
      </c>
      <c r="G43" s="59">
        <f t="shared" si="13"/>
        <v>605368.764</v>
      </c>
      <c r="H43" s="59">
        <f t="shared" si="13"/>
        <v>701143.729</v>
      </c>
      <c r="I43" s="59">
        <f>I35*I7</f>
        <v>630303.5292</v>
      </c>
      <c r="J43" s="59">
        <f>J35*J7</f>
        <v>511993.7075</v>
      </c>
      <c r="K43" s="59">
        <f>K35*K7</f>
        <v>600274.1063999999</v>
      </c>
      <c r="L43" s="59">
        <f>L35*L7</f>
        <v>267702.162</v>
      </c>
      <c r="M43" s="59">
        <f>M35*M7</f>
        <v>159266.1616</v>
      </c>
      <c r="N43" s="61">
        <f>SUM(B43:M43)</f>
        <v>5961710.0324</v>
      </c>
    </row>
    <row r="44" spans="1:14" ht="18.75" customHeight="1">
      <c r="A44" s="62" t="s">
        <v>87</v>
      </c>
      <c r="B44" s="59">
        <f aca="true" t="shared" si="14" ref="B44:M44">B36*B7</f>
        <v>-2629.60081362</v>
      </c>
      <c r="C44" s="59">
        <f t="shared" si="14"/>
        <v>-1816.884</v>
      </c>
      <c r="D44" s="59">
        <f t="shared" si="14"/>
        <v>-1719.0082132999999</v>
      </c>
      <c r="E44" s="59">
        <f t="shared" si="14"/>
        <v>-343.9615712</v>
      </c>
      <c r="F44" s="59">
        <f t="shared" si="14"/>
        <v>-1589.3285512500001</v>
      </c>
      <c r="G44" s="59">
        <f t="shared" si="14"/>
        <v>-1986.3480000000002</v>
      </c>
      <c r="H44" s="59">
        <f t="shared" si="14"/>
        <v>-2156.7728</v>
      </c>
      <c r="I44" s="59">
        <f t="shared" si="14"/>
        <v>-2017.3827002</v>
      </c>
      <c r="J44" s="59">
        <f t="shared" si="14"/>
        <v>-1628.3778885000002</v>
      </c>
      <c r="K44" s="59">
        <f t="shared" si="14"/>
        <v>-1960.52528128</v>
      </c>
      <c r="L44" s="59">
        <f t="shared" si="14"/>
        <v>-867.8701745999999</v>
      </c>
      <c r="M44" s="59">
        <f t="shared" si="14"/>
        <v>-523.92956784</v>
      </c>
      <c r="N44" s="28">
        <f>SUM(B44:M44)</f>
        <v>-19239.98956179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-105199.92</v>
      </c>
      <c r="C48" s="28">
        <f aca="true" t="shared" si="16" ref="C48:M48">+C49+C52+C60+C61</f>
        <v>-94667.64</v>
      </c>
      <c r="D48" s="28">
        <f t="shared" si="16"/>
        <v>-68430.04000000001</v>
      </c>
      <c r="E48" s="28">
        <f t="shared" si="16"/>
        <v>-13385.119999999999</v>
      </c>
      <c r="F48" s="28">
        <f t="shared" si="16"/>
        <v>-60103.200000000004</v>
      </c>
      <c r="G48" s="28">
        <f t="shared" si="16"/>
        <v>-97829.64</v>
      </c>
      <c r="H48" s="28">
        <f t="shared" si="16"/>
        <v>-124234.48</v>
      </c>
      <c r="I48" s="28">
        <f t="shared" si="16"/>
        <v>-69080.32</v>
      </c>
      <c r="J48" s="28">
        <f t="shared" si="16"/>
        <v>-87457.24</v>
      </c>
      <c r="K48" s="28">
        <f t="shared" si="16"/>
        <v>-73940.04000000001</v>
      </c>
      <c r="L48" s="28">
        <f t="shared" si="16"/>
        <v>-38393.4</v>
      </c>
      <c r="M48" s="28">
        <f t="shared" si="16"/>
        <v>-26354</v>
      </c>
      <c r="N48" s="28">
        <f>+N49+N52+N60+N61</f>
        <v>-859075.0399999999</v>
      </c>
    </row>
    <row r="49" spans="1:14" ht="18.75" customHeight="1">
      <c r="A49" s="17" t="s">
        <v>48</v>
      </c>
      <c r="B49" s="29">
        <f>B50+B51</f>
        <v>-104990.2</v>
      </c>
      <c r="C49" s="29">
        <f>C50+C51</f>
        <v>-94547.8</v>
      </c>
      <c r="D49" s="29">
        <f>D50+D51</f>
        <v>-68331.6</v>
      </c>
      <c r="E49" s="29">
        <f>E50+E51</f>
        <v>-13303.8</v>
      </c>
      <c r="F49" s="29">
        <f aca="true" t="shared" si="17" ref="F49:M49">F50+F51</f>
        <v>-60081.8</v>
      </c>
      <c r="G49" s="29">
        <f t="shared" si="17"/>
        <v>-97774</v>
      </c>
      <c r="H49" s="29">
        <f t="shared" si="17"/>
        <v>-124123.2</v>
      </c>
      <c r="I49" s="29">
        <f t="shared" si="17"/>
        <v>-68977.6</v>
      </c>
      <c r="J49" s="29">
        <f t="shared" si="17"/>
        <v>-87251.8</v>
      </c>
      <c r="K49" s="29">
        <f t="shared" si="17"/>
        <v>-73841.6</v>
      </c>
      <c r="L49" s="29">
        <f t="shared" si="17"/>
        <v>-38307.8</v>
      </c>
      <c r="M49" s="29">
        <f t="shared" si="17"/>
        <v>-26311.2</v>
      </c>
      <c r="N49" s="28">
        <f aca="true" t="shared" si="18" ref="N49:N61">SUM(B49:M49)</f>
        <v>-857842.3999999999</v>
      </c>
    </row>
    <row r="50" spans="1:14" ht="18.75" customHeight="1">
      <c r="A50" s="13" t="s">
        <v>49</v>
      </c>
      <c r="B50" s="20">
        <f>ROUND(-B9*$D$3,2)</f>
        <v>-104990.2</v>
      </c>
      <c r="C50" s="20">
        <f>ROUND(-C9*$D$3,2)</f>
        <v>-94547.8</v>
      </c>
      <c r="D50" s="20">
        <f>ROUND(-D9*$D$3,2)</f>
        <v>-68331.6</v>
      </c>
      <c r="E50" s="20">
        <f>ROUND(-E9*$D$3,2)</f>
        <v>-13303.8</v>
      </c>
      <c r="F50" s="20">
        <f aca="true" t="shared" si="19" ref="F50:M50">ROUND(-F9*$D$3,2)</f>
        <v>-60081.8</v>
      </c>
      <c r="G50" s="20">
        <f t="shared" si="19"/>
        <v>-97774</v>
      </c>
      <c r="H50" s="20">
        <f t="shared" si="19"/>
        <v>-124123.2</v>
      </c>
      <c r="I50" s="20">
        <f t="shared" si="19"/>
        <v>-68977.6</v>
      </c>
      <c r="J50" s="20">
        <f t="shared" si="19"/>
        <v>-87251.8</v>
      </c>
      <c r="K50" s="20">
        <f t="shared" si="19"/>
        <v>-73841.6</v>
      </c>
      <c r="L50" s="20">
        <f t="shared" si="19"/>
        <v>-38307.8</v>
      </c>
      <c r="M50" s="20">
        <f t="shared" si="19"/>
        <v>-26311.2</v>
      </c>
      <c r="N50" s="50">
        <f t="shared" si="18"/>
        <v>-857842.3999999999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692771.5440863799</v>
      </c>
      <c r="C63" s="32">
        <f t="shared" si="22"/>
        <v>455497.0004</v>
      </c>
      <c r="D63" s="32">
        <f t="shared" si="22"/>
        <v>462595.6157866999</v>
      </c>
      <c r="E63" s="32">
        <f t="shared" si="22"/>
        <v>114730.98782880002</v>
      </c>
      <c r="F63" s="32">
        <f t="shared" si="22"/>
        <v>430819.83144875005</v>
      </c>
      <c r="G63" s="32">
        <f t="shared" si="22"/>
        <v>508214.936</v>
      </c>
      <c r="H63" s="32">
        <f t="shared" si="22"/>
        <v>577650.0362000001</v>
      </c>
      <c r="I63" s="32">
        <f t="shared" si="22"/>
        <v>561752.4264998</v>
      </c>
      <c r="J63" s="32">
        <f t="shared" si="22"/>
        <v>425026.6896115</v>
      </c>
      <c r="K63" s="32">
        <f t="shared" si="22"/>
        <v>526975.7811187198</v>
      </c>
      <c r="L63" s="32">
        <f t="shared" si="22"/>
        <v>229712.0518254</v>
      </c>
      <c r="M63" s="32">
        <f t="shared" si="22"/>
        <v>133107.27203216</v>
      </c>
      <c r="N63" s="32">
        <f>SUM(B63:M63)</f>
        <v>5118854.17283821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692771.5499999999</v>
      </c>
      <c r="C66" s="39">
        <f aca="true" t="shared" si="23" ref="C66:M66">SUM(C67:C80)</f>
        <v>455497</v>
      </c>
      <c r="D66" s="39">
        <f t="shared" si="23"/>
        <v>462595.61</v>
      </c>
      <c r="E66" s="39">
        <f t="shared" si="23"/>
        <v>114730.99</v>
      </c>
      <c r="F66" s="39">
        <f t="shared" si="23"/>
        <v>430819.83</v>
      </c>
      <c r="G66" s="39">
        <f t="shared" si="23"/>
        <v>508214.93</v>
      </c>
      <c r="H66" s="39">
        <f t="shared" si="23"/>
        <v>577650.05</v>
      </c>
      <c r="I66" s="39">
        <f t="shared" si="23"/>
        <v>561752.43</v>
      </c>
      <c r="J66" s="39">
        <f t="shared" si="23"/>
        <v>425026.69</v>
      </c>
      <c r="K66" s="39">
        <f t="shared" si="23"/>
        <v>526975.78</v>
      </c>
      <c r="L66" s="39">
        <f t="shared" si="23"/>
        <v>229712.05</v>
      </c>
      <c r="M66" s="39">
        <f t="shared" si="23"/>
        <v>133107.27</v>
      </c>
      <c r="N66" s="32">
        <f>SUM(N67:N80)</f>
        <v>5118854.180000001</v>
      </c>
    </row>
    <row r="67" spans="1:14" ht="18.75" customHeight="1">
      <c r="A67" s="17" t="s">
        <v>91</v>
      </c>
      <c r="B67" s="39">
        <v>138586.59</v>
      </c>
      <c r="C67" s="39">
        <v>136593.97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275180.56</v>
      </c>
    </row>
    <row r="68" spans="1:14" ht="18.75" customHeight="1">
      <c r="A68" s="17" t="s">
        <v>92</v>
      </c>
      <c r="B68" s="39">
        <v>554184.96</v>
      </c>
      <c r="C68" s="39">
        <v>318903.03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873087.99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462595.61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462595.61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114730.99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114730.99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430819.83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430819.83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508214.93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508214.93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443112.24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443112.24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134537.81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134537.81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561752.43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561752.43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425026.69</v>
      </c>
      <c r="K76" s="38">
        <v>0</v>
      </c>
      <c r="L76" s="38">
        <v>0</v>
      </c>
      <c r="M76" s="38">
        <v>0</v>
      </c>
      <c r="N76" s="32">
        <f t="shared" si="24"/>
        <v>425026.69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526975.78</v>
      </c>
      <c r="L77" s="38">
        <v>0</v>
      </c>
      <c r="M77" s="66"/>
      <c r="N77" s="29">
        <f t="shared" si="24"/>
        <v>526975.78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229712.05</v>
      </c>
      <c r="M78" s="38">
        <v>0</v>
      </c>
      <c r="N78" s="32">
        <f t="shared" si="24"/>
        <v>229712.05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133107.27</v>
      </c>
      <c r="N79" s="29">
        <f t="shared" si="24"/>
        <v>133107.27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2.097605739955744</v>
      </c>
      <c r="C84" s="48">
        <v>2.0657496803271425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1.8330208091906661</v>
      </c>
      <c r="C85" s="48">
        <v>1.7290017486719653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1.6824282958496646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2.3397210918932743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1.9638885146464649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1.556035164835165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1.8323573130865043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1.7908110546433849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1.7786921778819775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2.0034163898731454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1.915745814477288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2.276324094289353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2.2283264911356744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2016-02-16T13:15:45Z</dcterms:modified>
  <cp:category/>
  <cp:version/>
  <cp:contentType/>
  <cp:contentStatus/>
</cp:coreProperties>
</file>