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<sst xmlns="http://schemas.openxmlformats.org/spreadsheetml/2006/main" count="109" uniqueCount="107">
  <si>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</si>
  <si>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</si>
  <si>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</si>
  <si>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</si>
  <si>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</si>
  <si>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</si>
  <si>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</si>
  <si>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</si>
  <si>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</si>
  <si>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</si>
  <si>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</si>
  <si>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</si>
  <si>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</si>
  <si>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</si>
  <si>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</si>
  <si>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</si>
  <si>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</si>
  <si>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</si>
  <si>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</si>
  <si>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</si>
  <si>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</si>
  <si>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</si>
  <si>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</si>
  <si>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</si>
  <si>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</si>
  <si>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</si>
  <si>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</si>
  <si>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</si>
  <si>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</si>
  <si>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</si>
  <si>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</si>
  <si>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</si>
  <si>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</si>
  <si>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</si>
  <si>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</si>
  <si>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</si>
  <si>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</si>
  <si>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</si>
  <si>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</si>
  <si>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</si>
  <si>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</si>
  <si>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</si>
  <si>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</si>
  <si>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</si>
  <si>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</si>
  <si>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</si>
  <si>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</si>
  <si>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</si>
  <si>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</si>
  <si>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</si>
  <si>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</si>
  <si>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</si>
  <si>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</si>
  <si>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</si>
  <si>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</si>
  <si>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</si>
  <si>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</si>
  <si>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</si>
  <si>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</si>
  <si>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</si>
  <si>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</si>
  <si>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</si>
  <si>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</si>
  <si>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</si>
  <si>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</si>
  <si>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</si>
  <si>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</si>
  <si>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</si>
  <si>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</si>
  <si>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</si>
  <si>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</si>
  <si>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</si>
  <si>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</si>
  <si>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</si>
  <si>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</si>
  <si>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</si>
  <si>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</si>
  <si>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</si>
  <si>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</si>
  <si>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</si>
  <si>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</si>
  <si>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</si>
  <si>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</si>
  <si>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</si>
  <si>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</si>
  <si>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</si>
  <si>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</si>
  <si>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</si>
  <si>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</si>
  <si>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</si>
  <si>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</si>
  <si>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</si>
  <si>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</si>
  <si>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</si>
  <si>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</si>
  <si>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</si>
  <si>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</si>
  <si>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</si>
  <si>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</si>
  <si>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</si>
  <si>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</si>
  <si>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</si>
  <si>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</si>
  <si>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</si>
  <si>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</si>
  <si>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</si>
  <si>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11/02/16 - VENCIMENTO 18/02/16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</si>
</sst>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90" sqref="H90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494694</v>
      </c>
      <c r="C7" s="10">
        <f>C8+C20+C24</f>
        <v>356661</v>
      </c>
      <c r="D7" s="10">
        <f>D8+D20+D24</f>
        <v>360076</v>
      </c>
      <c r="E7" s="10">
        <f>E8+E20+E24</f>
        <v>62424</v>
      </c>
      <c r="F7" s="10">
        <f aca="true" t="shared" si="0" ref="F7:M7">F8+F20+F24</f>
        <v>307090</v>
      </c>
      <c r="G7" s="10">
        <f t="shared" si="0"/>
        <v>449198</v>
      </c>
      <c r="H7" s="10">
        <f t="shared" si="0"/>
        <v>456769</v>
      </c>
      <c r="I7" s="10">
        <f t="shared" si="0"/>
        <v>411605</v>
      </c>
      <c r="J7" s="10">
        <f t="shared" si="0"/>
        <v>295256</v>
      </c>
      <c r="K7" s="10">
        <f t="shared" si="0"/>
        <v>365463</v>
      </c>
      <c r="L7" s="10">
        <f t="shared" si="0"/>
        <v>141542</v>
      </c>
      <c r="M7" s="10">
        <f t="shared" si="0"/>
        <v>85324</v>
      </c>
      <c r="N7" s="10">
        <f>+N8+N20+N24</f>
        <v>3786102</v>
      </c>
    </row>
    <row r="8" spans="1:14" ht="18.75" customHeight="1">
      <c r="A8" s="11" t="s">
        <v>27</v>
      </c>
      <c r="B8" s="12">
        <f>+B9+B12+B16</f>
        <v>264726</v>
      </c>
      <c r="C8" s="12">
        <f>+C9+C12+C16</f>
        <v>202061</v>
      </c>
      <c r="D8" s="12">
        <f>+D9+D12+D16</f>
        <v>221877</v>
      </c>
      <c r="E8" s="12">
        <f>+E9+E12+E16</f>
        <v>36000</v>
      </c>
      <c r="F8" s="12">
        <f aca="true" t="shared" si="1" ref="F8:M8">+F9+F12+F16</f>
        <v>176992</v>
      </c>
      <c r="G8" s="12">
        <f t="shared" si="1"/>
        <v>262709</v>
      </c>
      <c r="H8" s="12">
        <f t="shared" si="1"/>
        <v>254814</v>
      </c>
      <c r="I8" s="12">
        <f t="shared" si="1"/>
        <v>235973</v>
      </c>
      <c r="J8" s="12">
        <f t="shared" si="1"/>
        <v>169872</v>
      </c>
      <c r="K8" s="12">
        <f t="shared" si="1"/>
        <v>197914</v>
      </c>
      <c r="L8" s="12">
        <f t="shared" si="1"/>
        <v>83837</v>
      </c>
      <c r="M8" s="12">
        <f t="shared" si="1"/>
        <v>52819</v>
      </c>
      <c r="N8" s="12">
        <f>SUM(B8:M8)</f>
        <v>2159594</v>
      </c>
    </row>
    <row r="9" spans="1:14" ht="18.75" customHeight="1">
      <c r="A9" s="13" t="s">
        <v>4</v>
      </c>
      <c r="B9" s="14">
        <v>28249</v>
      </c>
      <c r="C9" s="14">
        <v>26613</v>
      </c>
      <c r="D9" s="14">
        <v>18246</v>
      </c>
      <c r="E9" s="14">
        <v>3731</v>
      </c>
      <c r="F9" s="14">
        <v>16886</v>
      </c>
      <c r="G9" s="14">
        <v>26344</v>
      </c>
      <c r="H9" s="14">
        <v>35640</v>
      </c>
      <c r="I9" s="14">
        <v>18444</v>
      </c>
      <c r="J9" s="14">
        <v>23200</v>
      </c>
      <c r="K9" s="14">
        <v>20339</v>
      </c>
      <c r="L9" s="14">
        <v>11316</v>
      </c>
      <c r="M9" s="14">
        <v>7871</v>
      </c>
      <c r="N9" s="12">
        <f aca="true" t="shared" si="2" ref="N9:N19">SUM(B9:M9)</f>
        <v>236879</v>
      </c>
    </row>
    <row r="10" spans="1:14" ht="18.75" customHeight="1">
      <c r="A10" s="15" t="s">
        <v>5</v>
      </c>
      <c r="B10" s="14">
        <f>+B9-B11</f>
        <v>28249</v>
      </c>
      <c r="C10" s="14">
        <f>+C9-C11</f>
        <v>26613</v>
      </c>
      <c r="D10" s="14">
        <f>+D9-D11</f>
        <v>18246</v>
      </c>
      <c r="E10" s="14">
        <f>+E9-E11</f>
        <v>3731</v>
      </c>
      <c r="F10" s="14">
        <f aca="true" t="shared" si="3" ref="F10:M10">+F9-F11</f>
        <v>16886</v>
      </c>
      <c r="G10" s="14">
        <f t="shared" si="3"/>
        <v>26344</v>
      </c>
      <c r="H10" s="14">
        <f t="shared" si="3"/>
        <v>35640</v>
      </c>
      <c r="I10" s="14">
        <f t="shared" si="3"/>
        <v>18444</v>
      </c>
      <c r="J10" s="14">
        <f t="shared" si="3"/>
        <v>23200</v>
      </c>
      <c r="K10" s="14">
        <f t="shared" si="3"/>
        <v>20339</v>
      </c>
      <c r="L10" s="14">
        <f t="shared" si="3"/>
        <v>11316</v>
      </c>
      <c r="M10" s="14">
        <f t="shared" si="3"/>
        <v>7871</v>
      </c>
      <c r="N10" s="12">
        <f t="shared" si="2"/>
        <v>236879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204342</v>
      </c>
      <c r="C12" s="14">
        <f>C13+C14+C15</f>
        <v>154197</v>
      </c>
      <c r="D12" s="14">
        <f>D13+D14+D15</f>
        <v>179915</v>
      </c>
      <c r="E12" s="14">
        <f>E13+E14+E15</f>
        <v>28435</v>
      </c>
      <c r="F12" s="14">
        <f aca="true" t="shared" si="4" ref="F12:M12">F13+F14+F15</f>
        <v>137802</v>
      </c>
      <c r="G12" s="14">
        <f t="shared" si="4"/>
        <v>206701</v>
      </c>
      <c r="H12" s="14">
        <f t="shared" si="4"/>
        <v>193222</v>
      </c>
      <c r="I12" s="14">
        <f t="shared" si="4"/>
        <v>192710</v>
      </c>
      <c r="J12" s="14">
        <f t="shared" si="4"/>
        <v>129849</v>
      </c>
      <c r="K12" s="14">
        <f t="shared" si="4"/>
        <v>154958</v>
      </c>
      <c r="L12" s="14">
        <f t="shared" si="4"/>
        <v>65349</v>
      </c>
      <c r="M12" s="14">
        <f t="shared" si="4"/>
        <v>41138</v>
      </c>
      <c r="N12" s="12">
        <f t="shared" si="2"/>
        <v>1688618</v>
      </c>
    </row>
    <row r="13" spans="1:14" ht="18.75" customHeight="1">
      <c r="A13" s="15" t="s">
        <v>7</v>
      </c>
      <c r="B13" s="14">
        <v>103912</v>
      </c>
      <c r="C13" s="14">
        <v>79639</v>
      </c>
      <c r="D13" s="14">
        <v>88494</v>
      </c>
      <c r="E13" s="14">
        <v>14606</v>
      </c>
      <c r="F13" s="14">
        <v>68818</v>
      </c>
      <c r="G13" s="14">
        <v>105105</v>
      </c>
      <c r="H13" s="14">
        <v>102485</v>
      </c>
      <c r="I13" s="14">
        <v>100990</v>
      </c>
      <c r="J13" s="14">
        <v>65536</v>
      </c>
      <c r="K13" s="14">
        <v>78636</v>
      </c>
      <c r="L13" s="14">
        <v>32761</v>
      </c>
      <c r="M13" s="14">
        <v>19646</v>
      </c>
      <c r="N13" s="12">
        <f t="shared" si="2"/>
        <v>860628</v>
      </c>
    </row>
    <row r="14" spans="1:14" ht="18.75" customHeight="1">
      <c r="A14" s="15" t="s">
        <v>8</v>
      </c>
      <c r="B14" s="14">
        <v>98116</v>
      </c>
      <c r="C14" s="14">
        <v>72090</v>
      </c>
      <c r="D14" s="14">
        <v>89567</v>
      </c>
      <c r="E14" s="14">
        <v>13327</v>
      </c>
      <c r="F14" s="14">
        <v>66810</v>
      </c>
      <c r="G14" s="14">
        <v>97809</v>
      </c>
      <c r="H14" s="14">
        <v>87866</v>
      </c>
      <c r="I14" s="14">
        <v>90255</v>
      </c>
      <c r="J14" s="14">
        <v>62750</v>
      </c>
      <c r="K14" s="14">
        <v>74718</v>
      </c>
      <c r="L14" s="14">
        <v>31811</v>
      </c>
      <c r="M14" s="14">
        <v>21111</v>
      </c>
      <c r="N14" s="12">
        <f t="shared" si="2"/>
        <v>806230</v>
      </c>
    </row>
    <row r="15" spans="1:14" ht="18.75" customHeight="1">
      <c r="A15" s="15" t="s">
        <v>9</v>
      </c>
      <c r="B15" s="14">
        <v>2314</v>
      </c>
      <c r="C15" s="14">
        <v>2468</v>
      </c>
      <c r="D15" s="14">
        <v>1854</v>
      </c>
      <c r="E15" s="14">
        <v>502</v>
      </c>
      <c r="F15" s="14">
        <v>2174</v>
      </c>
      <c r="G15" s="14">
        <v>3787</v>
      </c>
      <c r="H15" s="14">
        <v>2871</v>
      </c>
      <c r="I15" s="14">
        <v>1465</v>
      </c>
      <c r="J15" s="14">
        <v>1563</v>
      </c>
      <c r="K15" s="14">
        <v>1604</v>
      </c>
      <c r="L15" s="14">
        <v>777</v>
      </c>
      <c r="M15" s="14">
        <v>381</v>
      </c>
      <c r="N15" s="12">
        <f t="shared" si="2"/>
        <v>21760</v>
      </c>
    </row>
    <row r="16" spans="1:14" ht="18.75" customHeight="1">
      <c r="A16" s="16" t="s">
        <v>26</v>
      </c>
      <c r="B16" s="14">
        <f>B17+B18+B19</f>
        <v>32135</v>
      </c>
      <c r="C16" s="14">
        <f>C17+C18+C19</f>
        <v>21251</v>
      </c>
      <c r="D16" s="14">
        <f>D17+D18+D19</f>
        <v>23716</v>
      </c>
      <c r="E16" s="14">
        <f>E17+E18+E19</f>
        <v>3834</v>
      </c>
      <c r="F16" s="14">
        <f aca="true" t="shared" si="5" ref="F16:M16">F17+F18+F19</f>
        <v>22304</v>
      </c>
      <c r="G16" s="14">
        <f t="shared" si="5"/>
        <v>29664</v>
      </c>
      <c r="H16" s="14">
        <f t="shared" si="5"/>
        <v>25952</v>
      </c>
      <c r="I16" s="14">
        <f t="shared" si="5"/>
        <v>24819</v>
      </c>
      <c r="J16" s="14">
        <f t="shared" si="5"/>
        <v>16823</v>
      </c>
      <c r="K16" s="14">
        <f t="shared" si="5"/>
        <v>22617</v>
      </c>
      <c r="L16" s="14">
        <f t="shared" si="5"/>
        <v>7172</v>
      </c>
      <c r="M16" s="14">
        <f t="shared" si="5"/>
        <v>3810</v>
      </c>
      <c r="N16" s="12">
        <f t="shared" si="2"/>
        <v>234097</v>
      </c>
    </row>
    <row r="17" spans="1:14" ht="18.75" customHeight="1">
      <c r="A17" s="15" t="s">
        <v>23</v>
      </c>
      <c r="B17" s="14">
        <v>11233</v>
      </c>
      <c r="C17" s="14">
        <v>8247</v>
      </c>
      <c r="D17" s="14">
        <v>7375</v>
      </c>
      <c r="E17" s="14">
        <v>1300</v>
      </c>
      <c r="F17" s="14">
        <v>7095</v>
      </c>
      <c r="G17" s="14">
        <v>10918</v>
      </c>
      <c r="H17" s="14">
        <v>9971</v>
      </c>
      <c r="I17" s="14">
        <v>10272</v>
      </c>
      <c r="J17" s="14">
        <v>6926</v>
      </c>
      <c r="K17" s="14">
        <v>8872</v>
      </c>
      <c r="L17" s="14">
        <v>2990</v>
      </c>
      <c r="M17" s="14">
        <v>1545</v>
      </c>
      <c r="N17" s="12">
        <f t="shared" si="2"/>
        <v>86744</v>
      </c>
    </row>
    <row r="18" spans="1:14" ht="18.75" customHeight="1">
      <c r="A18" s="15" t="s">
        <v>24</v>
      </c>
      <c r="B18" s="14">
        <v>4959</v>
      </c>
      <c r="C18" s="14">
        <v>2240</v>
      </c>
      <c r="D18" s="14">
        <v>4345</v>
      </c>
      <c r="E18" s="14">
        <v>522</v>
      </c>
      <c r="F18" s="14">
        <v>2929</v>
      </c>
      <c r="G18" s="14">
        <v>4043</v>
      </c>
      <c r="H18" s="14">
        <v>4173</v>
      </c>
      <c r="I18" s="14">
        <v>4553</v>
      </c>
      <c r="J18" s="14">
        <v>3183</v>
      </c>
      <c r="K18" s="14">
        <v>4777</v>
      </c>
      <c r="L18" s="14">
        <v>1487</v>
      </c>
      <c r="M18" s="14">
        <v>729</v>
      </c>
      <c r="N18" s="12">
        <f t="shared" si="2"/>
        <v>37940</v>
      </c>
    </row>
    <row r="19" spans="1:14" ht="18.75" customHeight="1">
      <c r="A19" s="15" t="s">
        <v>25</v>
      </c>
      <c r="B19" s="14">
        <v>15943</v>
      </c>
      <c r="C19" s="14">
        <v>10764</v>
      </c>
      <c r="D19" s="14">
        <v>11996</v>
      </c>
      <c r="E19" s="14">
        <v>2012</v>
      </c>
      <c r="F19" s="14">
        <v>12280</v>
      </c>
      <c r="G19" s="14">
        <v>14703</v>
      </c>
      <c r="H19" s="14">
        <v>11808</v>
      </c>
      <c r="I19" s="14">
        <v>9994</v>
      </c>
      <c r="J19" s="14">
        <v>6714</v>
      </c>
      <c r="K19" s="14">
        <v>8968</v>
      </c>
      <c r="L19" s="14">
        <v>2695</v>
      </c>
      <c r="M19" s="14">
        <v>1536</v>
      </c>
      <c r="N19" s="12">
        <f t="shared" si="2"/>
        <v>109413</v>
      </c>
    </row>
    <row r="20" spans="1:14" ht="18.75" customHeight="1">
      <c r="A20" s="17" t="s">
        <v>10</v>
      </c>
      <c r="B20" s="18">
        <f>B21+B22+B23</f>
        <v>157001</v>
      </c>
      <c r="C20" s="18">
        <f>C21+C22+C23</f>
        <v>94388</v>
      </c>
      <c r="D20" s="18">
        <f>D21+D22+D23</f>
        <v>85278</v>
      </c>
      <c r="E20" s="18">
        <f>E21+E22+E23</f>
        <v>14470</v>
      </c>
      <c r="F20" s="18">
        <f aca="true" t="shared" si="6" ref="F20:M20">F21+F22+F23</f>
        <v>75373</v>
      </c>
      <c r="G20" s="18">
        <f t="shared" si="6"/>
        <v>109733</v>
      </c>
      <c r="H20" s="18">
        <f t="shared" si="6"/>
        <v>127901</v>
      </c>
      <c r="I20" s="18">
        <f t="shared" si="6"/>
        <v>123246</v>
      </c>
      <c r="J20" s="18">
        <f t="shared" si="6"/>
        <v>80779</v>
      </c>
      <c r="K20" s="18">
        <f t="shared" si="6"/>
        <v>123285</v>
      </c>
      <c r="L20" s="18">
        <f t="shared" si="6"/>
        <v>43715</v>
      </c>
      <c r="M20" s="18">
        <f t="shared" si="6"/>
        <v>25395</v>
      </c>
      <c r="N20" s="12">
        <f aca="true" t="shared" si="7" ref="N20:N26">SUM(B20:M20)</f>
        <v>1060564</v>
      </c>
    </row>
    <row r="21" spans="1:14" ht="18.75" customHeight="1">
      <c r="A21" s="13" t="s">
        <v>11</v>
      </c>
      <c r="B21" s="14">
        <v>86916</v>
      </c>
      <c r="C21" s="14">
        <v>55277</v>
      </c>
      <c r="D21" s="14">
        <v>48429</v>
      </c>
      <c r="E21" s="14">
        <v>8569</v>
      </c>
      <c r="F21" s="14">
        <v>43288</v>
      </c>
      <c r="G21" s="14">
        <v>64352</v>
      </c>
      <c r="H21" s="14">
        <v>75810</v>
      </c>
      <c r="I21" s="14">
        <v>71684</v>
      </c>
      <c r="J21" s="14">
        <v>45529</v>
      </c>
      <c r="K21" s="14">
        <v>68052</v>
      </c>
      <c r="L21" s="14">
        <v>24287</v>
      </c>
      <c r="M21" s="14">
        <v>13732</v>
      </c>
      <c r="N21" s="12">
        <f t="shared" si="7"/>
        <v>605925</v>
      </c>
    </row>
    <row r="22" spans="1:14" ht="18.75" customHeight="1">
      <c r="A22" s="13" t="s">
        <v>12</v>
      </c>
      <c r="B22" s="14">
        <v>68765</v>
      </c>
      <c r="C22" s="14">
        <v>38040</v>
      </c>
      <c r="D22" s="14">
        <v>36075</v>
      </c>
      <c r="E22" s="14">
        <v>5717</v>
      </c>
      <c r="F22" s="14">
        <v>31214</v>
      </c>
      <c r="G22" s="14">
        <v>43921</v>
      </c>
      <c r="H22" s="14">
        <v>50819</v>
      </c>
      <c r="I22" s="14">
        <v>50803</v>
      </c>
      <c r="J22" s="14">
        <v>34494</v>
      </c>
      <c r="K22" s="14">
        <v>54308</v>
      </c>
      <c r="L22" s="14">
        <v>19062</v>
      </c>
      <c r="M22" s="14">
        <v>11464</v>
      </c>
      <c r="N22" s="12">
        <f t="shared" si="7"/>
        <v>444682</v>
      </c>
    </row>
    <row r="23" spans="1:14" ht="18.75" customHeight="1">
      <c r="A23" s="13" t="s">
        <v>13</v>
      </c>
      <c r="B23" s="14">
        <v>1320</v>
      </c>
      <c r="C23" s="14">
        <v>1071</v>
      </c>
      <c r="D23" s="14">
        <v>774</v>
      </c>
      <c r="E23" s="14">
        <v>184</v>
      </c>
      <c r="F23" s="14">
        <v>871</v>
      </c>
      <c r="G23" s="14">
        <v>1460</v>
      </c>
      <c r="H23" s="14">
        <v>1272</v>
      </c>
      <c r="I23" s="14">
        <v>759</v>
      </c>
      <c r="J23" s="14">
        <v>756</v>
      </c>
      <c r="K23" s="14">
        <v>925</v>
      </c>
      <c r="L23" s="14">
        <v>366</v>
      </c>
      <c r="M23" s="14">
        <v>199</v>
      </c>
      <c r="N23" s="12">
        <f t="shared" si="7"/>
        <v>9957</v>
      </c>
    </row>
    <row r="24" spans="1:14" ht="18.75" customHeight="1">
      <c r="A24" s="17" t="s">
        <v>14</v>
      </c>
      <c r="B24" s="14">
        <f>B25+B26</f>
        <v>72967</v>
      </c>
      <c r="C24" s="14">
        <f>C25+C26</f>
        <v>60212</v>
      </c>
      <c r="D24" s="14">
        <f>D25+D26</f>
        <v>52921</v>
      </c>
      <c r="E24" s="14">
        <f>E25+E26</f>
        <v>11954</v>
      </c>
      <c r="F24" s="14">
        <f aca="true" t="shared" si="8" ref="F24:M24">F25+F26</f>
        <v>54725</v>
      </c>
      <c r="G24" s="14">
        <f t="shared" si="8"/>
        <v>76756</v>
      </c>
      <c r="H24" s="14">
        <f t="shared" si="8"/>
        <v>74054</v>
      </c>
      <c r="I24" s="14">
        <f t="shared" si="8"/>
        <v>52386</v>
      </c>
      <c r="J24" s="14">
        <f t="shared" si="8"/>
        <v>44605</v>
      </c>
      <c r="K24" s="14">
        <f t="shared" si="8"/>
        <v>44264</v>
      </c>
      <c r="L24" s="14">
        <f t="shared" si="8"/>
        <v>13990</v>
      </c>
      <c r="M24" s="14">
        <f t="shared" si="8"/>
        <v>7110</v>
      </c>
      <c r="N24" s="12">
        <f t="shared" si="7"/>
        <v>565944</v>
      </c>
    </row>
    <row r="25" spans="1:14" ht="18.75" customHeight="1">
      <c r="A25" s="13" t="s">
        <v>15</v>
      </c>
      <c r="B25" s="14">
        <v>46699</v>
      </c>
      <c r="C25" s="14">
        <v>38536</v>
      </c>
      <c r="D25" s="14">
        <v>33869</v>
      </c>
      <c r="E25" s="14">
        <v>7651</v>
      </c>
      <c r="F25" s="14">
        <v>35024</v>
      </c>
      <c r="G25" s="14">
        <v>49124</v>
      </c>
      <c r="H25" s="14">
        <v>47395</v>
      </c>
      <c r="I25" s="14">
        <v>33527</v>
      </c>
      <c r="J25" s="14">
        <v>28547</v>
      </c>
      <c r="K25" s="14">
        <v>28329</v>
      </c>
      <c r="L25" s="14">
        <v>8954</v>
      </c>
      <c r="M25" s="14">
        <v>4550</v>
      </c>
      <c r="N25" s="12">
        <f t="shared" si="7"/>
        <v>362205</v>
      </c>
    </row>
    <row r="26" spans="1:14" ht="18.75" customHeight="1">
      <c r="A26" s="13" t="s">
        <v>16</v>
      </c>
      <c r="B26" s="14">
        <v>26268</v>
      </c>
      <c r="C26" s="14">
        <v>21676</v>
      </c>
      <c r="D26" s="14">
        <v>19052</v>
      </c>
      <c r="E26" s="14">
        <v>4303</v>
      </c>
      <c r="F26" s="14">
        <v>19701</v>
      </c>
      <c r="G26" s="14">
        <v>27632</v>
      </c>
      <c r="H26" s="14">
        <v>26659</v>
      </c>
      <c r="I26" s="14">
        <v>18859</v>
      </c>
      <c r="J26" s="14">
        <v>16058</v>
      </c>
      <c r="K26" s="14">
        <v>15935</v>
      </c>
      <c r="L26" s="14">
        <v>5036</v>
      </c>
      <c r="M26" s="14">
        <v>2560</v>
      </c>
      <c r="N26" s="12">
        <f t="shared" si="7"/>
        <v>203739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1.8783</v>
      </c>
      <c r="C34" s="26">
        <v>1.8146</v>
      </c>
      <c r="D34" s="26">
        <v>1.681</v>
      </c>
      <c r="E34" s="26">
        <v>2.3342</v>
      </c>
      <c r="F34" s="26">
        <v>1.9616</v>
      </c>
      <c r="G34" s="26">
        <v>1.5543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2.2256</v>
      </c>
      <c r="N34" s="71"/>
    </row>
    <row r="35" spans="1:14" ht="18.75" customHeight="1">
      <c r="A35" s="17" t="s">
        <v>21</v>
      </c>
      <c r="B35" s="26">
        <f>B32*B34</f>
        <v>1.8783</v>
      </c>
      <c r="C35" s="26">
        <f>C32*C34</f>
        <v>1.8146</v>
      </c>
      <c r="D35" s="26">
        <f>D32*D34</f>
        <v>1.681</v>
      </c>
      <c r="E35" s="26">
        <f>E32*E34</f>
        <v>2.3342</v>
      </c>
      <c r="F35" s="26">
        <f aca="true" t="shared" si="10" ref="F35:M35">F32*F34</f>
        <v>1.9616</v>
      </c>
      <c r="G35" s="26">
        <f t="shared" si="10"/>
        <v>1.5543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2.2256</v>
      </c>
      <c r="N35" s="27"/>
    </row>
    <row r="36" spans="1:14" ht="18.75" customHeight="1">
      <c r="A36" s="57" t="s">
        <v>43</v>
      </c>
      <c r="B36" s="26">
        <v>-0.00619454</v>
      </c>
      <c r="C36" s="26">
        <v>-0.006</v>
      </c>
      <c r="D36" s="26">
        <v>-0.00554995</v>
      </c>
      <c r="E36" s="26">
        <v>-0.0062816</v>
      </c>
      <c r="F36" s="26">
        <v>-0.00635795</v>
      </c>
      <c r="G36" s="26">
        <v>-0.0051</v>
      </c>
      <c r="H36" s="26">
        <v>-0.0056</v>
      </c>
      <c r="I36" s="26">
        <v>-0.0056882</v>
      </c>
      <c r="J36" s="26">
        <v>-0.0063657</v>
      </c>
      <c r="K36" s="26">
        <v>-0.00625024</v>
      </c>
      <c r="L36" s="26">
        <v>-0.00736857</v>
      </c>
      <c r="M36" s="26">
        <v>-0.00732144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929376.41842924</v>
      </c>
      <c r="C42" s="65">
        <f aca="true" t="shared" si="12" ref="C42:M42">C43+C44+C45+C46</f>
        <v>647552.3245999999</v>
      </c>
      <c r="D42" s="65">
        <f t="shared" si="12"/>
        <v>615371.1622038002</v>
      </c>
      <c r="E42" s="65">
        <f t="shared" si="12"/>
        <v>145964.25820160002</v>
      </c>
      <c r="F42" s="65">
        <f t="shared" si="12"/>
        <v>602596.6811345</v>
      </c>
      <c r="G42" s="65">
        <f t="shared" si="12"/>
        <v>698559.7016</v>
      </c>
      <c r="H42" s="65">
        <f t="shared" si="12"/>
        <v>831887.6181000001</v>
      </c>
      <c r="I42" s="65">
        <f t="shared" si="12"/>
        <v>731709.7144389999</v>
      </c>
      <c r="J42" s="65">
        <f t="shared" si="12"/>
        <v>591193.9728807999</v>
      </c>
      <c r="K42" s="65">
        <f t="shared" si="12"/>
        <v>699704.55163888</v>
      </c>
      <c r="L42" s="65">
        <f t="shared" si="12"/>
        <v>321939.0096650599</v>
      </c>
      <c r="M42" s="65">
        <f t="shared" si="12"/>
        <v>189991.43985344</v>
      </c>
      <c r="N42" s="65">
        <f>N43+N44+N45+N46</f>
        <v>7005846.852746321</v>
      </c>
    </row>
    <row r="43" spans="1:14" ht="18.75" customHeight="1">
      <c r="A43" s="62" t="s">
        <v>86</v>
      </c>
      <c r="B43" s="59">
        <f aca="true" t="shared" si="13" ref="B43:H43">B35*B7</f>
        <v>929183.7402</v>
      </c>
      <c r="C43" s="59">
        <f t="shared" si="13"/>
        <v>647197.0506</v>
      </c>
      <c r="D43" s="59">
        <f t="shared" si="13"/>
        <v>605287.756</v>
      </c>
      <c r="E43" s="59">
        <f t="shared" si="13"/>
        <v>145710.10080000001</v>
      </c>
      <c r="F43" s="59">
        <f t="shared" si="13"/>
        <v>602387.744</v>
      </c>
      <c r="G43" s="59">
        <f t="shared" si="13"/>
        <v>698188.4514</v>
      </c>
      <c r="H43" s="59">
        <f t="shared" si="13"/>
        <v>831547.9645</v>
      </c>
      <c r="I43" s="59">
        <f>I35*I7</f>
        <v>731504.406</v>
      </c>
      <c r="J43" s="59">
        <f>J35*J7</f>
        <v>590954.884</v>
      </c>
      <c r="K43" s="59">
        <f>K35*K7</f>
        <v>699386.5431</v>
      </c>
      <c r="L43" s="59">
        <f>L35*L7</f>
        <v>321710.81179999997</v>
      </c>
      <c r="M43" s="59">
        <f>M35*M7</f>
        <v>189897.0944</v>
      </c>
      <c r="N43" s="61">
        <f>SUM(B43:M43)</f>
        <v>6992956.546800001</v>
      </c>
    </row>
    <row r="44" spans="1:14" ht="18.75" customHeight="1">
      <c r="A44" s="62" t="s">
        <v>87</v>
      </c>
      <c r="B44" s="59">
        <f aca="true" t="shared" si="14" ref="B44:M44">B36*B7</f>
        <v>-3064.40177076</v>
      </c>
      <c r="C44" s="59">
        <f t="shared" si="14"/>
        <v>-2139.966</v>
      </c>
      <c r="D44" s="59">
        <f t="shared" si="14"/>
        <v>-1998.4037962</v>
      </c>
      <c r="E44" s="59">
        <f t="shared" si="14"/>
        <v>-392.1225984</v>
      </c>
      <c r="F44" s="59">
        <f t="shared" si="14"/>
        <v>-1952.4628655000001</v>
      </c>
      <c r="G44" s="59">
        <f t="shared" si="14"/>
        <v>-2290.9098000000004</v>
      </c>
      <c r="H44" s="59">
        <f t="shared" si="14"/>
        <v>-2557.9064</v>
      </c>
      <c r="I44" s="59">
        <f t="shared" si="14"/>
        <v>-2341.291561</v>
      </c>
      <c r="J44" s="59">
        <f t="shared" si="14"/>
        <v>-1879.5111192</v>
      </c>
      <c r="K44" s="59">
        <f t="shared" si="14"/>
        <v>-2284.23146112</v>
      </c>
      <c r="L44" s="59">
        <f t="shared" si="14"/>
        <v>-1042.96213494</v>
      </c>
      <c r="M44" s="59">
        <f t="shared" si="14"/>
        <v>-624.69454656</v>
      </c>
      <c r="N44" s="28">
        <f>SUM(B44:M44)</f>
        <v>-22568.864053680005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9920.41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9920.41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-107555.92</v>
      </c>
      <c r="C48" s="28">
        <f aca="true" t="shared" si="16" ref="C48:M48">+C49+C52+C60+C61</f>
        <v>-101249.23999999999</v>
      </c>
      <c r="D48" s="28">
        <f t="shared" si="16"/>
        <v>-69433.24</v>
      </c>
      <c r="E48" s="28">
        <f t="shared" si="16"/>
        <v>-14259.119999999999</v>
      </c>
      <c r="F48" s="28">
        <f t="shared" si="16"/>
        <v>-64188.200000000004</v>
      </c>
      <c r="G48" s="28">
        <f t="shared" si="16"/>
        <v>-100162.84</v>
      </c>
      <c r="H48" s="28">
        <f t="shared" si="16"/>
        <v>-135543.28</v>
      </c>
      <c r="I48" s="28">
        <f t="shared" si="16"/>
        <v>-70189.92</v>
      </c>
      <c r="J48" s="28">
        <f t="shared" si="16"/>
        <v>-88365.44</v>
      </c>
      <c r="K48" s="28">
        <f t="shared" si="16"/>
        <v>-77386.64</v>
      </c>
      <c r="L48" s="28">
        <f t="shared" si="16"/>
        <v>-43086.4</v>
      </c>
      <c r="M48" s="28">
        <f t="shared" si="16"/>
        <v>-29952.6</v>
      </c>
      <c r="N48" s="28">
        <f>+N49+N52+N60+N61</f>
        <v>-901372.84</v>
      </c>
    </row>
    <row r="49" spans="1:14" ht="18.75" customHeight="1">
      <c r="A49" s="17" t="s">
        <v>48</v>
      </c>
      <c r="B49" s="29">
        <f>B50+B51</f>
        <v>-107346.2</v>
      </c>
      <c r="C49" s="29">
        <f>C50+C51</f>
        <v>-101129.4</v>
      </c>
      <c r="D49" s="29">
        <f>D50+D51</f>
        <v>-69334.8</v>
      </c>
      <c r="E49" s="29">
        <f>E50+E51</f>
        <v>-14177.8</v>
      </c>
      <c r="F49" s="29">
        <f aca="true" t="shared" si="17" ref="F49:M49">F50+F51</f>
        <v>-64166.8</v>
      </c>
      <c r="G49" s="29">
        <f t="shared" si="17"/>
        <v>-100107.2</v>
      </c>
      <c r="H49" s="29">
        <f t="shared" si="17"/>
        <v>-135432</v>
      </c>
      <c r="I49" s="29">
        <f t="shared" si="17"/>
        <v>-70087.2</v>
      </c>
      <c r="J49" s="29">
        <f t="shared" si="17"/>
        <v>-88160</v>
      </c>
      <c r="K49" s="29">
        <f t="shared" si="17"/>
        <v>-77288.2</v>
      </c>
      <c r="L49" s="29">
        <f t="shared" si="17"/>
        <v>-43000.8</v>
      </c>
      <c r="M49" s="29">
        <f t="shared" si="17"/>
        <v>-29909.8</v>
      </c>
      <c r="N49" s="28">
        <f aca="true" t="shared" si="18" ref="N49:N61">SUM(B49:M49)</f>
        <v>-900140.2</v>
      </c>
    </row>
    <row r="50" spans="1:14" ht="18.75" customHeight="1">
      <c r="A50" s="13" t="s">
        <v>49</v>
      </c>
      <c r="B50" s="20">
        <f>ROUND(-B9*$D$3,2)</f>
        <v>-107346.2</v>
      </c>
      <c r="C50" s="20">
        <f>ROUND(-C9*$D$3,2)</f>
        <v>-101129.4</v>
      </c>
      <c r="D50" s="20">
        <f>ROUND(-D9*$D$3,2)</f>
        <v>-69334.8</v>
      </c>
      <c r="E50" s="20">
        <f>ROUND(-E9*$D$3,2)</f>
        <v>-14177.8</v>
      </c>
      <c r="F50" s="20">
        <f aca="true" t="shared" si="19" ref="F50:M50">ROUND(-F9*$D$3,2)</f>
        <v>-64166.8</v>
      </c>
      <c r="G50" s="20">
        <f t="shared" si="19"/>
        <v>-100107.2</v>
      </c>
      <c r="H50" s="20">
        <f t="shared" si="19"/>
        <v>-135432</v>
      </c>
      <c r="I50" s="20">
        <f t="shared" si="19"/>
        <v>-70087.2</v>
      </c>
      <c r="J50" s="20">
        <f t="shared" si="19"/>
        <v>-88160</v>
      </c>
      <c r="K50" s="20">
        <f t="shared" si="19"/>
        <v>-77288.2</v>
      </c>
      <c r="L50" s="20">
        <f t="shared" si="19"/>
        <v>-43000.8</v>
      </c>
      <c r="M50" s="20">
        <f t="shared" si="19"/>
        <v>-29909.8</v>
      </c>
      <c r="N50" s="50">
        <f t="shared" si="18"/>
        <v>-900140.2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821820.49842924</v>
      </c>
      <c r="C63" s="32">
        <f t="shared" si="22"/>
        <v>546303.0846</v>
      </c>
      <c r="D63" s="32">
        <f t="shared" si="22"/>
        <v>545937.9222038002</v>
      </c>
      <c r="E63" s="32">
        <f t="shared" si="22"/>
        <v>131705.13820160003</v>
      </c>
      <c r="F63" s="32">
        <f t="shared" si="22"/>
        <v>538408.4811345</v>
      </c>
      <c r="G63" s="32">
        <f t="shared" si="22"/>
        <v>598396.8616000001</v>
      </c>
      <c r="H63" s="32">
        <f t="shared" si="22"/>
        <v>696344.3381</v>
      </c>
      <c r="I63" s="32">
        <f t="shared" si="22"/>
        <v>661519.7944389998</v>
      </c>
      <c r="J63" s="32">
        <f t="shared" si="22"/>
        <v>502828.5328807999</v>
      </c>
      <c r="K63" s="32">
        <f t="shared" si="22"/>
        <v>622317.91163888</v>
      </c>
      <c r="L63" s="32">
        <f t="shared" si="22"/>
        <v>278852.6096650599</v>
      </c>
      <c r="M63" s="32">
        <f t="shared" si="22"/>
        <v>160038.83985344</v>
      </c>
      <c r="N63" s="32">
        <f>SUM(B63:M63)</f>
        <v>6104474.01274632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821820.5</v>
      </c>
      <c r="C66" s="39">
        <f aca="true" t="shared" si="23" ref="C66:M66">SUM(C67:C80)</f>
        <v>546303.08</v>
      </c>
      <c r="D66" s="39">
        <f t="shared" si="23"/>
        <v>545937.93</v>
      </c>
      <c r="E66" s="39">
        <f t="shared" si="23"/>
        <v>131705.14</v>
      </c>
      <c r="F66" s="39">
        <f t="shared" si="23"/>
        <v>538408.48</v>
      </c>
      <c r="G66" s="39">
        <f t="shared" si="23"/>
        <v>598396.86</v>
      </c>
      <c r="H66" s="39">
        <f t="shared" si="23"/>
        <v>696344.3300000001</v>
      </c>
      <c r="I66" s="39">
        <f t="shared" si="23"/>
        <v>661519.79</v>
      </c>
      <c r="J66" s="39">
        <f t="shared" si="23"/>
        <v>502828.53</v>
      </c>
      <c r="K66" s="39">
        <f t="shared" si="23"/>
        <v>622317.91</v>
      </c>
      <c r="L66" s="39">
        <f t="shared" si="23"/>
        <v>278852.61</v>
      </c>
      <c r="M66" s="39">
        <f t="shared" si="23"/>
        <v>160038.84</v>
      </c>
      <c r="N66" s="32">
        <f>SUM(N67:N80)</f>
        <v>6104474</v>
      </c>
    </row>
    <row r="67" spans="1:14" ht="18.75" customHeight="1">
      <c r="A67" s="17" t="s">
        <v>91</v>
      </c>
      <c r="B67" s="39">
        <v>165839.57</v>
      </c>
      <c r="C67" s="39">
        <v>159937.86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325777.43</v>
      </c>
    </row>
    <row r="68" spans="1:14" ht="18.75" customHeight="1">
      <c r="A68" s="17" t="s">
        <v>92</v>
      </c>
      <c r="B68" s="39">
        <v>655980.93</v>
      </c>
      <c r="C68" s="39">
        <v>386365.22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1042346.15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536017.52+D46</f>
        <v>545937.93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545937.93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131705.14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131705.14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538408.48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538408.48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598396.86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598396.86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535116.8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535116.8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161227.53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161227.53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661519.79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661519.79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502828.53</v>
      </c>
      <c r="K76" s="38">
        <v>0</v>
      </c>
      <c r="L76" s="38">
        <v>0</v>
      </c>
      <c r="M76" s="38">
        <v>0</v>
      </c>
      <c r="N76" s="32">
        <f t="shared" si="24"/>
        <v>502828.53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622317.91</v>
      </c>
      <c r="L77" s="38">
        <v>0</v>
      </c>
      <c r="M77" s="66"/>
      <c r="N77" s="29">
        <f t="shared" si="24"/>
        <v>622317.91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278852.61</v>
      </c>
      <c r="M78" s="38">
        <v>0</v>
      </c>
      <c r="N78" s="32">
        <f t="shared" si="24"/>
        <v>278852.61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160038.84</v>
      </c>
      <c r="N79" s="29">
        <f t="shared" si="24"/>
        <v>160038.84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2.0929937481655414</v>
      </c>
      <c r="C84" s="48">
        <v>2.072712122980696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1.8319450003939797</v>
      </c>
      <c r="C85" s="48">
        <v>1.7277685160804963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1.6814526716687592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2.3382714693323083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1.9622803775261324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1.5551264734037107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1.8312116613616398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1.789674039812433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1.7776987996720153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2.002309768068388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1.9145701524884327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2.2745122272191995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2.226705731721907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2016-02-17T18:36:52Z</dcterms:modified>
  <cp:category/>
  <cp:version/>
  <cp:contentType/>
  <cp:contentStatus/>
</cp:coreProperties>
</file>