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<sst xmlns="http://schemas.openxmlformats.org/spreadsheetml/2006/main" count="109" uniqueCount="107">
  <si>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</si>
  <si>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</si>
  <si>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</si>
  <si>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</si>
  <si>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</si>
  <si>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</si>
  <si>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</si>
  <si>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</si>
  <si>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</si>
  <si>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</si>
  <si>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</si>
  <si>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</si>
  <si>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</si>
  <si>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</si>
  <si>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</si>
  <si>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</si>
  <si>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</si>
  <si>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</si>
  <si>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</si>
  <si>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</si>
  <si>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</si>
  <si>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</si>
  <si>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</si>
  <si>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</si>
  <si>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</si>
  <si>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</si>
  <si>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</si>
  <si>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</si>
  <si>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</si>
  <si>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</si>
  <si>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</si>
  <si>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</si>
  <si>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</si>
  <si>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</si>
  <si>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</si>
  <si>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</si>
  <si>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</si>
  <si>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</si>
  <si>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</si>
  <si>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</si>
  <si>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</si>
  <si>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</si>
  <si>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</si>
  <si>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</si>
  <si>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</si>
  <si>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</si>
  <si>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</si>
  <si>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</si>
  <si>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</si>
  <si>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</si>
  <si>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</si>
  <si>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</si>
  <si>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</si>
  <si>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</si>
  <si>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</si>
  <si>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</si>
  <si>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</si>
  <si>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</si>
  <si>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</si>
  <si>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</si>
  <si>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</si>
  <si>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</si>
  <si>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</si>
  <si>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</si>
  <si>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</si>
  <si>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</si>
  <si>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</si>
  <si>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</si>
  <si>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</si>
  <si>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</si>
  <si>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</si>
  <si>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</si>
  <si>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</si>
  <si>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</si>
  <si>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</si>
  <si>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</si>
  <si>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</si>
  <si>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</si>
  <si>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</si>
  <si>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</si>
  <si>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</si>
  <si>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</si>
  <si>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</si>
  <si>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</si>
  <si>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</si>
  <si>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</si>
  <si>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</si>
  <si>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</si>
  <si>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</si>
  <si>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</si>
  <si>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</si>
  <si>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</si>
  <si>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</si>
  <si>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</si>
  <si>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</si>
  <si>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</si>
  <si>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</si>
  <si>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</si>
  <si>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</si>
  <si>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</si>
  <si>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</si>
  <si>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</si>
  <si>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</si>
  <si>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</si>
  <si>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</si>
  <si>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13/02/16 - VENCIMENTO 19/02/16</t>
  </si>
  <si>
    <t>Nota: (1) Tarifa de remuneração de cada empresa considerando o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</si>
</sst>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25" ht="18.75" customHeight="1">
      <c r="A7" s="9" t="s">
        <v>3</v>
      </c>
      <c r="B7" s="10">
        <f>B8+B20+B24</f>
        <v>360478</v>
      </c>
      <c r="C7" s="10">
        <f>C8+C20+C24</f>
        <v>239937</v>
      </c>
      <c r="D7" s="10">
        <f>D8+D20+D24</f>
        <v>287068</v>
      </c>
      <c r="E7" s="10">
        <f>E8+E20+E24</f>
        <v>45174</v>
      </c>
      <c r="F7" s="10">
        <f aca="true" t="shared" si="0" ref="F7:M7">F8+F20+F24</f>
        <v>223438</v>
      </c>
      <c r="G7" s="10">
        <f t="shared" si="0"/>
        <v>345543</v>
      </c>
      <c r="H7" s="10">
        <f t="shared" si="0"/>
        <v>334295</v>
      </c>
      <c r="I7" s="10">
        <f t="shared" si="0"/>
        <v>313225</v>
      </c>
      <c r="J7" s="10">
        <f t="shared" si="0"/>
        <v>228819</v>
      </c>
      <c r="K7" s="10">
        <f t="shared" si="0"/>
        <v>291711</v>
      </c>
      <c r="L7" s="10">
        <f t="shared" si="0"/>
        <v>99770</v>
      </c>
      <c r="M7" s="10">
        <f t="shared" si="0"/>
        <v>53057</v>
      </c>
      <c r="N7" s="10">
        <f>+N8+N20+N24</f>
        <v>2822515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200974</v>
      </c>
      <c r="C8" s="12">
        <f>+C9+C12+C16</f>
        <v>141415</v>
      </c>
      <c r="D8" s="12">
        <f>+D9+D12+D16</f>
        <v>176524</v>
      </c>
      <c r="E8" s="12">
        <f>+E9+E12+E16</f>
        <v>26740</v>
      </c>
      <c r="F8" s="12">
        <f aca="true" t="shared" si="1" ref="F8:M8">+F9+F12+F16</f>
        <v>129923</v>
      </c>
      <c r="G8" s="12">
        <f t="shared" si="1"/>
        <v>204041</v>
      </c>
      <c r="H8" s="12">
        <f t="shared" si="1"/>
        <v>192757</v>
      </c>
      <c r="I8" s="12">
        <f t="shared" si="1"/>
        <v>182255</v>
      </c>
      <c r="J8" s="12">
        <f t="shared" si="1"/>
        <v>136841</v>
      </c>
      <c r="K8" s="12">
        <f t="shared" si="1"/>
        <v>166534</v>
      </c>
      <c r="L8" s="12">
        <f t="shared" si="1"/>
        <v>61084</v>
      </c>
      <c r="M8" s="12">
        <f t="shared" si="1"/>
        <v>34596</v>
      </c>
      <c r="N8" s="12">
        <f>SUM(B8:M8)</f>
        <v>1653684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24257</v>
      </c>
      <c r="C9" s="14">
        <v>22044</v>
      </c>
      <c r="D9" s="14">
        <v>18013</v>
      </c>
      <c r="E9" s="14">
        <v>3107</v>
      </c>
      <c r="F9" s="14">
        <v>14332</v>
      </c>
      <c r="G9" s="14">
        <v>25539</v>
      </c>
      <c r="H9" s="14">
        <v>31385</v>
      </c>
      <c r="I9" s="14">
        <v>16806</v>
      </c>
      <c r="J9" s="14">
        <v>21202</v>
      </c>
      <c r="K9" s="14">
        <v>18704</v>
      </c>
      <c r="L9" s="14">
        <v>9312</v>
      </c>
      <c r="M9" s="14">
        <v>5527</v>
      </c>
      <c r="N9" s="12">
        <f aca="true" t="shared" si="2" ref="N9:N19">SUM(B9:M9)</f>
        <v>210228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24257</v>
      </c>
      <c r="C10" s="14">
        <f>+C9-C11</f>
        <v>22044</v>
      </c>
      <c r="D10" s="14">
        <f>+D9-D11</f>
        <v>18013</v>
      </c>
      <c r="E10" s="14">
        <f>+E9-E11</f>
        <v>3107</v>
      </c>
      <c r="F10" s="14">
        <f aca="true" t="shared" si="3" ref="F10:M10">+F9-F11</f>
        <v>14332</v>
      </c>
      <c r="G10" s="14">
        <f t="shared" si="3"/>
        <v>25539</v>
      </c>
      <c r="H10" s="14">
        <f t="shared" si="3"/>
        <v>31385</v>
      </c>
      <c r="I10" s="14">
        <f t="shared" si="3"/>
        <v>16806</v>
      </c>
      <c r="J10" s="14">
        <f t="shared" si="3"/>
        <v>21202</v>
      </c>
      <c r="K10" s="14">
        <f t="shared" si="3"/>
        <v>18704</v>
      </c>
      <c r="L10" s="14">
        <f t="shared" si="3"/>
        <v>9312</v>
      </c>
      <c r="M10" s="14">
        <f t="shared" si="3"/>
        <v>5527</v>
      </c>
      <c r="N10" s="12">
        <f t="shared" si="2"/>
        <v>210228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148805</v>
      </c>
      <c r="C12" s="14">
        <f>C13+C14+C15</f>
        <v>102203</v>
      </c>
      <c r="D12" s="14">
        <f>D13+D14+D15</f>
        <v>137361</v>
      </c>
      <c r="E12" s="14">
        <f>E13+E14+E15</f>
        <v>20372</v>
      </c>
      <c r="F12" s="14">
        <f aca="true" t="shared" si="4" ref="F12:M12">F13+F14+F15</f>
        <v>98032</v>
      </c>
      <c r="G12" s="14">
        <f t="shared" si="4"/>
        <v>151994</v>
      </c>
      <c r="H12" s="14">
        <f t="shared" si="4"/>
        <v>138803</v>
      </c>
      <c r="I12" s="14">
        <f t="shared" si="4"/>
        <v>143283</v>
      </c>
      <c r="J12" s="14">
        <f t="shared" si="4"/>
        <v>99987</v>
      </c>
      <c r="K12" s="14">
        <f t="shared" si="4"/>
        <v>127106</v>
      </c>
      <c r="L12" s="14">
        <f t="shared" si="4"/>
        <v>46119</v>
      </c>
      <c r="M12" s="14">
        <f t="shared" si="4"/>
        <v>26476</v>
      </c>
      <c r="N12" s="12">
        <f t="shared" si="2"/>
        <v>1240541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76871</v>
      </c>
      <c r="C13" s="14">
        <v>54912</v>
      </c>
      <c r="D13" s="14">
        <v>69583</v>
      </c>
      <c r="E13" s="14">
        <v>10581</v>
      </c>
      <c r="F13" s="14">
        <v>50868</v>
      </c>
      <c r="G13" s="14">
        <v>79804</v>
      </c>
      <c r="H13" s="14">
        <v>75168</v>
      </c>
      <c r="I13" s="14">
        <v>75852</v>
      </c>
      <c r="J13" s="14">
        <v>51018</v>
      </c>
      <c r="K13" s="14">
        <v>63535</v>
      </c>
      <c r="L13" s="14">
        <v>23260</v>
      </c>
      <c r="M13" s="14">
        <v>12844</v>
      </c>
      <c r="N13" s="12">
        <f t="shared" si="2"/>
        <v>644296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70539</v>
      </c>
      <c r="C14" s="14">
        <v>45909</v>
      </c>
      <c r="D14" s="14">
        <v>66585</v>
      </c>
      <c r="E14" s="14">
        <v>9492</v>
      </c>
      <c r="F14" s="14">
        <v>45969</v>
      </c>
      <c r="G14" s="14">
        <v>69781</v>
      </c>
      <c r="H14" s="14">
        <v>61898</v>
      </c>
      <c r="I14" s="14">
        <v>66352</v>
      </c>
      <c r="J14" s="14">
        <v>47957</v>
      </c>
      <c r="K14" s="14">
        <v>62499</v>
      </c>
      <c r="L14" s="14">
        <v>22395</v>
      </c>
      <c r="M14" s="14">
        <v>13463</v>
      </c>
      <c r="N14" s="12">
        <f t="shared" si="2"/>
        <v>582839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1395</v>
      </c>
      <c r="C15" s="14">
        <v>1382</v>
      </c>
      <c r="D15" s="14">
        <v>1193</v>
      </c>
      <c r="E15" s="14">
        <v>299</v>
      </c>
      <c r="F15" s="14">
        <v>1195</v>
      </c>
      <c r="G15" s="14">
        <v>2409</v>
      </c>
      <c r="H15" s="14">
        <v>1737</v>
      </c>
      <c r="I15" s="14">
        <v>1079</v>
      </c>
      <c r="J15" s="14">
        <v>1012</v>
      </c>
      <c r="K15" s="14">
        <v>1072</v>
      </c>
      <c r="L15" s="14">
        <v>464</v>
      </c>
      <c r="M15" s="14">
        <v>169</v>
      </c>
      <c r="N15" s="12">
        <f t="shared" si="2"/>
        <v>13406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27912</v>
      </c>
      <c r="C16" s="14">
        <f>C17+C18+C19</f>
        <v>17168</v>
      </c>
      <c r="D16" s="14">
        <f>D17+D18+D19</f>
        <v>21150</v>
      </c>
      <c r="E16" s="14">
        <f>E17+E18+E19</f>
        <v>3261</v>
      </c>
      <c r="F16" s="14">
        <f aca="true" t="shared" si="5" ref="F16:M16">F17+F18+F19</f>
        <v>17559</v>
      </c>
      <c r="G16" s="14">
        <f t="shared" si="5"/>
        <v>26508</v>
      </c>
      <c r="H16" s="14">
        <f t="shared" si="5"/>
        <v>22569</v>
      </c>
      <c r="I16" s="14">
        <f t="shared" si="5"/>
        <v>22166</v>
      </c>
      <c r="J16" s="14">
        <f t="shared" si="5"/>
        <v>15652</v>
      </c>
      <c r="K16" s="14">
        <f t="shared" si="5"/>
        <v>20724</v>
      </c>
      <c r="L16" s="14">
        <f t="shared" si="5"/>
        <v>5653</v>
      </c>
      <c r="M16" s="14">
        <f t="shared" si="5"/>
        <v>2593</v>
      </c>
      <c r="N16" s="12">
        <f t="shared" si="2"/>
        <v>202915</v>
      </c>
    </row>
    <row r="17" spans="1:25" ht="18.75" customHeight="1">
      <c r="A17" s="15" t="s">
        <v>23</v>
      </c>
      <c r="B17" s="14">
        <v>9010</v>
      </c>
      <c r="C17" s="14">
        <v>6348</v>
      </c>
      <c r="D17" s="14">
        <v>6832</v>
      </c>
      <c r="E17" s="14">
        <v>1063</v>
      </c>
      <c r="F17" s="14">
        <v>5811</v>
      </c>
      <c r="G17" s="14">
        <v>9611</v>
      </c>
      <c r="H17" s="14">
        <v>8279</v>
      </c>
      <c r="I17" s="14">
        <v>8826</v>
      </c>
      <c r="J17" s="14">
        <v>5941</v>
      </c>
      <c r="K17" s="14">
        <v>7885</v>
      </c>
      <c r="L17" s="14">
        <v>2262</v>
      </c>
      <c r="M17" s="14">
        <v>950</v>
      </c>
      <c r="N17" s="12">
        <f t="shared" si="2"/>
        <v>72818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3985</v>
      </c>
      <c r="C18" s="14">
        <v>1723</v>
      </c>
      <c r="D18" s="14">
        <v>4066</v>
      </c>
      <c r="E18" s="14">
        <v>447</v>
      </c>
      <c r="F18" s="14">
        <v>2437</v>
      </c>
      <c r="G18" s="14">
        <v>3574</v>
      </c>
      <c r="H18" s="14">
        <v>3680</v>
      </c>
      <c r="I18" s="14">
        <v>3996</v>
      </c>
      <c r="J18" s="14">
        <v>2794</v>
      </c>
      <c r="K18" s="14">
        <v>4374</v>
      </c>
      <c r="L18" s="14">
        <v>1213</v>
      </c>
      <c r="M18" s="14">
        <v>560</v>
      </c>
      <c r="N18" s="12">
        <f t="shared" si="2"/>
        <v>32849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14917</v>
      </c>
      <c r="C19" s="14">
        <v>9097</v>
      </c>
      <c r="D19" s="14">
        <v>10252</v>
      </c>
      <c r="E19" s="14">
        <v>1751</v>
      </c>
      <c r="F19" s="14">
        <v>9311</v>
      </c>
      <c r="G19" s="14">
        <v>13323</v>
      </c>
      <c r="H19" s="14">
        <v>10610</v>
      </c>
      <c r="I19" s="14">
        <v>9344</v>
      </c>
      <c r="J19" s="14">
        <v>6917</v>
      </c>
      <c r="K19" s="14">
        <v>8465</v>
      </c>
      <c r="L19" s="14">
        <v>2178</v>
      </c>
      <c r="M19" s="14">
        <v>1083</v>
      </c>
      <c r="N19" s="12">
        <f t="shared" si="2"/>
        <v>97248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106377</v>
      </c>
      <c r="C20" s="18">
        <f>C21+C22+C23</f>
        <v>59116</v>
      </c>
      <c r="D20" s="18">
        <f>D21+D22+D23</f>
        <v>67651</v>
      </c>
      <c r="E20" s="18">
        <f>E21+E22+E23</f>
        <v>10253</v>
      </c>
      <c r="F20" s="18">
        <f aca="true" t="shared" si="6" ref="F20:M20">F21+F22+F23</f>
        <v>54572</v>
      </c>
      <c r="G20" s="18">
        <f t="shared" si="6"/>
        <v>82663</v>
      </c>
      <c r="H20" s="18">
        <f t="shared" si="6"/>
        <v>88279</v>
      </c>
      <c r="I20" s="18">
        <f t="shared" si="6"/>
        <v>91267</v>
      </c>
      <c r="J20" s="18">
        <f t="shared" si="6"/>
        <v>58171</v>
      </c>
      <c r="K20" s="18">
        <f t="shared" si="6"/>
        <v>92161</v>
      </c>
      <c r="L20" s="18">
        <f t="shared" si="6"/>
        <v>28889</v>
      </c>
      <c r="M20" s="18">
        <f t="shared" si="6"/>
        <v>14197</v>
      </c>
      <c r="N20" s="12">
        <f aca="true" t="shared" si="7" ref="N20:N26">SUM(B20:M20)</f>
        <v>753596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59034</v>
      </c>
      <c r="C21" s="14">
        <v>34966</v>
      </c>
      <c r="D21" s="14">
        <v>37429</v>
      </c>
      <c r="E21" s="14">
        <v>5860</v>
      </c>
      <c r="F21" s="14">
        <v>30910</v>
      </c>
      <c r="G21" s="14">
        <v>47440</v>
      </c>
      <c r="H21" s="14">
        <v>52662</v>
      </c>
      <c r="I21" s="14">
        <v>51951</v>
      </c>
      <c r="J21" s="14">
        <v>32285</v>
      </c>
      <c r="K21" s="14">
        <v>49249</v>
      </c>
      <c r="L21" s="14">
        <v>15680</v>
      </c>
      <c r="M21" s="14">
        <v>7574</v>
      </c>
      <c r="N21" s="12">
        <f t="shared" si="7"/>
        <v>425040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46535</v>
      </c>
      <c r="C22" s="14">
        <v>23578</v>
      </c>
      <c r="D22" s="14">
        <v>29748</v>
      </c>
      <c r="E22" s="14">
        <v>4298</v>
      </c>
      <c r="F22" s="14">
        <v>23106</v>
      </c>
      <c r="G22" s="14">
        <v>34296</v>
      </c>
      <c r="H22" s="14">
        <v>34891</v>
      </c>
      <c r="I22" s="14">
        <v>38791</v>
      </c>
      <c r="J22" s="14">
        <v>25435</v>
      </c>
      <c r="K22" s="14">
        <v>42292</v>
      </c>
      <c r="L22" s="14">
        <v>12983</v>
      </c>
      <c r="M22" s="14">
        <v>6529</v>
      </c>
      <c r="N22" s="12">
        <f t="shared" si="7"/>
        <v>322482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808</v>
      </c>
      <c r="C23" s="14">
        <v>572</v>
      </c>
      <c r="D23" s="14">
        <v>474</v>
      </c>
      <c r="E23" s="14">
        <v>95</v>
      </c>
      <c r="F23" s="14">
        <v>556</v>
      </c>
      <c r="G23" s="14">
        <v>927</v>
      </c>
      <c r="H23" s="14">
        <v>726</v>
      </c>
      <c r="I23" s="14">
        <v>525</v>
      </c>
      <c r="J23" s="14">
        <v>451</v>
      </c>
      <c r="K23" s="14">
        <v>620</v>
      </c>
      <c r="L23" s="14">
        <v>226</v>
      </c>
      <c r="M23" s="14">
        <v>94</v>
      </c>
      <c r="N23" s="12">
        <f t="shared" si="7"/>
        <v>6074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53127</v>
      </c>
      <c r="C24" s="14">
        <f>C25+C26</f>
        <v>39406</v>
      </c>
      <c r="D24" s="14">
        <f>D25+D26</f>
        <v>42893</v>
      </c>
      <c r="E24" s="14">
        <f>E25+E26</f>
        <v>8181</v>
      </c>
      <c r="F24" s="14">
        <f aca="true" t="shared" si="8" ref="F24:M24">F25+F26</f>
        <v>38943</v>
      </c>
      <c r="G24" s="14">
        <f t="shared" si="8"/>
        <v>58839</v>
      </c>
      <c r="H24" s="14">
        <f t="shared" si="8"/>
        <v>53259</v>
      </c>
      <c r="I24" s="14">
        <f t="shared" si="8"/>
        <v>39703</v>
      </c>
      <c r="J24" s="14">
        <f t="shared" si="8"/>
        <v>33807</v>
      </c>
      <c r="K24" s="14">
        <f t="shared" si="8"/>
        <v>33016</v>
      </c>
      <c r="L24" s="14">
        <f t="shared" si="8"/>
        <v>9797</v>
      </c>
      <c r="M24" s="14">
        <f t="shared" si="8"/>
        <v>4264</v>
      </c>
      <c r="N24" s="12">
        <f t="shared" si="7"/>
        <v>415235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34001</v>
      </c>
      <c r="C25" s="14">
        <v>25220</v>
      </c>
      <c r="D25" s="14">
        <v>27452</v>
      </c>
      <c r="E25" s="14">
        <v>5236</v>
      </c>
      <c r="F25" s="14">
        <v>24924</v>
      </c>
      <c r="G25" s="14">
        <v>37657</v>
      </c>
      <c r="H25" s="14">
        <v>34086</v>
      </c>
      <c r="I25" s="14">
        <v>25410</v>
      </c>
      <c r="J25" s="14">
        <v>21636</v>
      </c>
      <c r="K25" s="14">
        <v>21130</v>
      </c>
      <c r="L25" s="14">
        <v>6270</v>
      </c>
      <c r="M25" s="14">
        <v>2729</v>
      </c>
      <c r="N25" s="12">
        <f t="shared" si="7"/>
        <v>265751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19126</v>
      </c>
      <c r="C26" s="14">
        <v>14186</v>
      </c>
      <c r="D26" s="14">
        <v>15441</v>
      </c>
      <c r="E26" s="14">
        <v>2945</v>
      </c>
      <c r="F26" s="14">
        <v>14019</v>
      </c>
      <c r="G26" s="14">
        <v>21182</v>
      </c>
      <c r="H26" s="14">
        <v>19173</v>
      </c>
      <c r="I26" s="14">
        <v>14293</v>
      </c>
      <c r="J26" s="14">
        <v>12171</v>
      </c>
      <c r="K26" s="14">
        <v>11886</v>
      </c>
      <c r="L26" s="14">
        <v>3527</v>
      </c>
      <c r="M26" s="14">
        <v>1535</v>
      </c>
      <c r="N26" s="12">
        <f t="shared" si="7"/>
        <v>149484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1.8783</v>
      </c>
      <c r="C34" s="26">
        <v>1.8146</v>
      </c>
      <c r="D34" s="26">
        <v>1.681</v>
      </c>
      <c r="E34" s="26">
        <v>2.3342</v>
      </c>
      <c r="F34" s="26">
        <v>1.9616</v>
      </c>
      <c r="G34" s="26">
        <v>1.5543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2.2256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1.8783</v>
      </c>
      <c r="C35" s="26">
        <f>C32*C34</f>
        <v>1.8146</v>
      </c>
      <c r="D35" s="26">
        <f>D32*D34</f>
        <v>1.681</v>
      </c>
      <c r="E35" s="26">
        <f>E32*E34</f>
        <v>2.3342</v>
      </c>
      <c r="F35" s="26">
        <f aca="true" t="shared" si="10" ref="F35:M35">F32*F34</f>
        <v>1.9616</v>
      </c>
      <c r="G35" s="26">
        <f t="shared" si="10"/>
        <v>1.5543</v>
      </c>
      <c r="H35" s="26">
        <f t="shared" si="10"/>
        <v>1.8205</v>
      </c>
      <c r="I35" s="26">
        <f t="shared" si="10"/>
        <v>1.7772</v>
      </c>
      <c r="J35" s="26">
        <f t="shared" si="10"/>
        <v>2.0015</v>
      </c>
      <c r="K35" s="26">
        <f t="shared" si="10"/>
        <v>1.9137</v>
      </c>
      <c r="L35" s="26">
        <f t="shared" si="10"/>
        <v>2.2729</v>
      </c>
      <c r="M35" s="26">
        <f t="shared" si="10"/>
        <v>2.2256</v>
      </c>
      <c r="N35" s="27"/>
    </row>
    <row r="36" spans="1:25" ht="18.75" customHeight="1">
      <c r="A36" s="57" t="s">
        <v>43</v>
      </c>
      <c r="B36" s="26">
        <v>-0.00619454</v>
      </c>
      <c r="C36" s="26">
        <v>-0.006</v>
      </c>
      <c r="D36" s="26">
        <v>-0.00554995</v>
      </c>
      <c r="E36" s="26">
        <v>-0.0062816</v>
      </c>
      <c r="F36" s="26">
        <v>-0.00635795</v>
      </c>
      <c r="G36" s="26">
        <v>-0.0051</v>
      </c>
      <c r="H36" s="26">
        <v>-0.0056</v>
      </c>
      <c r="I36" s="26">
        <v>-0.0056882</v>
      </c>
      <c r="J36" s="26">
        <v>-0.0063657</v>
      </c>
      <c r="K36" s="26">
        <v>-0.00625024</v>
      </c>
      <c r="L36" s="26">
        <v>-0.00736857</v>
      </c>
      <c r="M36" s="26">
        <v>-0.00732144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25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678109.9120098801</v>
      </c>
      <c r="C42" s="65">
        <f aca="true" t="shared" si="12" ref="C42:M42">C43+C44+C45+C46</f>
        <v>436445.2982</v>
      </c>
      <c r="D42" s="65">
        <f t="shared" si="12"/>
        <v>493049.9049534</v>
      </c>
      <c r="E42" s="65">
        <f t="shared" si="12"/>
        <v>105807.6658016</v>
      </c>
      <c r="F42" s="65">
        <f t="shared" si="12"/>
        <v>439036.77316790004</v>
      </c>
      <c r="G42" s="65">
        <f t="shared" si="12"/>
        <v>537977.3756</v>
      </c>
      <c r="H42" s="65">
        <f t="shared" si="12"/>
        <v>609609.5555</v>
      </c>
      <c r="I42" s="65">
        <f t="shared" si="12"/>
        <v>557428.383555</v>
      </c>
      <c r="J42" s="65">
        <f t="shared" si="12"/>
        <v>458643.2353917</v>
      </c>
      <c r="K42" s="65">
        <f t="shared" si="12"/>
        <v>559026.3169393599</v>
      </c>
      <c r="L42" s="65">
        <f t="shared" si="12"/>
        <v>227303.23077109997</v>
      </c>
      <c r="M42" s="65">
        <f t="shared" si="12"/>
        <v>118414.24555791999</v>
      </c>
      <c r="N42" s="65">
        <f>N43+N44+N45+N46</f>
        <v>5220851.897447859</v>
      </c>
    </row>
    <row r="43" spans="1:14" ht="18.75" customHeight="1">
      <c r="A43" s="62" t="s">
        <v>86</v>
      </c>
      <c r="B43" s="59">
        <f aca="true" t="shared" si="13" ref="B43:H43">B35*B7</f>
        <v>677085.8274000001</v>
      </c>
      <c r="C43" s="59">
        <f t="shared" si="13"/>
        <v>435389.6802</v>
      </c>
      <c r="D43" s="59">
        <f t="shared" si="13"/>
        <v>482561.308</v>
      </c>
      <c r="E43" s="59">
        <f t="shared" si="13"/>
        <v>105445.1508</v>
      </c>
      <c r="F43" s="59">
        <f t="shared" si="13"/>
        <v>438295.9808</v>
      </c>
      <c r="G43" s="59">
        <f t="shared" si="13"/>
        <v>537077.4849</v>
      </c>
      <c r="H43" s="59">
        <f t="shared" si="13"/>
        <v>608584.0475</v>
      </c>
      <c r="I43" s="59">
        <f>I35*I7</f>
        <v>556663.47</v>
      </c>
      <c r="J43" s="59">
        <f>J35*J7</f>
        <v>457981.2285</v>
      </c>
      <c r="K43" s="59">
        <f>K35*K7</f>
        <v>558247.3407</v>
      </c>
      <c r="L43" s="59">
        <f>L35*L7</f>
        <v>226767.23299999998</v>
      </c>
      <c r="M43" s="59">
        <f>M35*M7</f>
        <v>118083.6592</v>
      </c>
      <c r="N43" s="61">
        <f>SUM(B43:M43)</f>
        <v>5202182.410999999</v>
      </c>
    </row>
    <row r="44" spans="1:14" ht="18.75" customHeight="1">
      <c r="A44" s="62" t="s">
        <v>87</v>
      </c>
      <c r="B44" s="59">
        <f aca="true" t="shared" si="14" ref="B44:M44">B36*B7</f>
        <v>-2232.99539012</v>
      </c>
      <c r="C44" s="59">
        <f t="shared" si="14"/>
        <v>-1439.622</v>
      </c>
      <c r="D44" s="59">
        <f t="shared" si="14"/>
        <v>-1593.2130465999999</v>
      </c>
      <c r="E44" s="59">
        <f t="shared" si="14"/>
        <v>-283.7649984</v>
      </c>
      <c r="F44" s="59">
        <f t="shared" si="14"/>
        <v>-1420.6076321</v>
      </c>
      <c r="G44" s="59">
        <f t="shared" si="14"/>
        <v>-1762.2693000000002</v>
      </c>
      <c r="H44" s="59">
        <f t="shared" si="14"/>
        <v>-1872.052</v>
      </c>
      <c r="I44" s="59">
        <f t="shared" si="14"/>
        <v>-1781.686445</v>
      </c>
      <c r="J44" s="59">
        <f t="shared" si="14"/>
        <v>-1456.5931083</v>
      </c>
      <c r="K44" s="59">
        <f t="shared" si="14"/>
        <v>-1823.2637606399999</v>
      </c>
      <c r="L44" s="59">
        <f t="shared" si="14"/>
        <v>-735.1622289</v>
      </c>
      <c r="M44" s="59">
        <f t="shared" si="14"/>
        <v>-388.45364208</v>
      </c>
      <c r="N44" s="28">
        <f>SUM(B44:M44)</f>
        <v>-16789.68355214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9920.41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9920.41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-92386.32</v>
      </c>
      <c r="C48" s="28">
        <f aca="true" t="shared" si="16" ref="C48:M48">+C49+C52+C60+C61</f>
        <v>-83887.04</v>
      </c>
      <c r="D48" s="28">
        <f t="shared" si="16"/>
        <v>-68547.84</v>
      </c>
      <c r="E48" s="28">
        <f t="shared" si="16"/>
        <v>-11887.92</v>
      </c>
      <c r="F48" s="28">
        <f t="shared" si="16"/>
        <v>-54483</v>
      </c>
      <c r="G48" s="28">
        <f t="shared" si="16"/>
        <v>-97103.84</v>
      </c>
      <c r="H48" s="28">
        <f t="shared" si="16"/>
        <v>-119374.28</v>
      </c>
      <c r="I48" s="28">
        <f t="shared" si="16"/>
        <v>-63965.520000000004</v>
      </c>
      <c r="J48" s="28">
        <f t="shared" si="16"/>
        <v>-80773.04000000001</v>
      </c>
      <c r="K48" s="28">
        <f t="shared" si="16"/>
        <v>-71173.64</v>
      </c>
      <c r="L48" s="28">
        <f t="shared" si="16"/>
        <v>-35471.2</v>
      </c>
      <c r="M48" s="28">
        <f t="shared" si="16"/>
        <v>-21045.399999999998</v>
      </c>
      <c r="N48" s="28">
        <f>+N49+N52+N60+N61</f>
        <v>-800099.0399999999</v>
      </c>
    </row>
    <row r="49" spans="1:14" ht="18.75" customHeight="1">
      <c r="A49" s="17" t="s">
        <v>48</v>
      </c>
      <c r="B49" s="29">
        <f>B50+B51</f>
        <v>-92176.6</v>
      </c>
      <c r="C49" s="29">
        <f>C50+C51</f>
        <v>-83767.2</v>
      </c>
      <c r="D49" s="29">
        <f>D50+D51</f>
        <v>-68449.4</v>
      </c>
      <c r="E49" s="29">
        <f>E50+E51</f>
        <v>-11806.6</v>
      </c>
      <c r="F49" s="29">
        <f aca="true" t="shared" si="17" ref="F49:M49">F50+F51</f>
        <v>-54461.6</v>
      </c>
      <c r="G49" s="29">
        <f t="shared" si="17"/>
        <v>-97048.2</v>
      </c>
      <c r="H49" s="29">
        <f t="shared" si="17"/>
        <v>-119263</v>
      </c>
      <c r="I49" s="29">
        <f t="shared" si="17"/>
        <v>-63862.8</v>
      </c>
      <c r="J49" s="29">
        <f t="shared" si="17"/>
        <v>-80567.6</v>
      </c>
      <c r="K49" s="29">
        <f t="shared" si="17"/>
        <v>-71075.2</v>
      </c>
      <c r="L49" s="29">
        <f t="shared" si="17"/>
        <v>-35385.6</v>
      </c>
      <c r="M49" s="29">
        <f t="shared" si="17"/>
        <v>-21002.6</v>
      </c>
      <c r="N49" s="28">
        <f aca="true" t="shared" si="18" ref="N49:N61">SUM(B49:M49)</f>
        <v>-798866.3999999999</v>
      </c>
    </row>
    <row r="50" spans="1:25" ht="18.75" customHeight="1">
      <c r="A50" s="13" t="s">
        <v>49</v>
      </c>
      <c r="B50" s="20">
        <f>ROUND(-B9*$D$3,2)</f>
        <v>-92176.6</v>
      </c>
      <c r="C50" s="20">
        <f>ROUND(-C9*$D$3,2)</f>
        <v>-83767.2</v>
      </c>
      <c r="D50" s="20">
        <f>ROUND(-D9*$D$3,2)</f>
        <v>-68449.4</v>
      </c>
      <c r="E50" s="20">
        <f>ROUND(-E9*$D$3,2)</f>
        <v>-11806.6</v>
      </c>
      <c r="F50" s="20">
        <f aca="true" t="shared" si="19" ref="F50:M50">ROUND(-F9*$D$3,2)</f>
        <v>-54461.6</v>
      </c>
      <c r="G50" s="20">
        <f t="shared" si="19"/>
        <v>-97048.2</v>
      </c>
      <c r="H50" s="20">
        <f t="shared" si="19"/>
        <v>-119263</v>
      </c>
      <c r="I50" s="20">
        <f t="shared" si="19"/>
        <v>-63862.8</v>
      </c>
      <c r="J50" s="20">
        <f t="shared" si="19"/>
        <v>-80567.6</v>
      </c>
      <c r="K50" s="20">
        <f t="shared" si="19"/>
        <v>-71075.2</v>
      </c>
      <c r="L50" s="20">
        <f t="shared" si="19"/>
        <v>-35385.6</v>
      </c>
      <c r="M50" s="20">
        <f t="shared" si="19"/>
        <v>-21002.6</v>
      </c>
      <c r="N50" s="50">
        <f t="shared" si="18"/>
        <v>-798866.3999999999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-1232.6399999999999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100</v>
      </c>
      <c r="B63" s="32">
        <f aca="true" t="shared" si="22" ref="B63:M63">+B42+B48</f>
        <v>585723.5920098801</v>
      </c>
      <c r="C63" s="32">
        <f t="shared" si="22"/>
        <v>352558.25820000004</v>
      </c>
      <c r="D63" s="32">
        <f t="shared" si="22"/>
        <v>424502.06495340005</v>
      </c>
      <c r="E63" s="32">
        <f t="shared" si="22"/>
        <v>93919.7458016</v>
      </c>
      <c r="F63" s="32">
        <f t="shared" si="22"/>
        <v>384553.77316790004</v>
      </c>
      <c r="G63" s="32">
        <f t="shared" si="22"/>
        <v>440873.53560000006</v>
      </c>
      <c r="H63" s="32">
        <f t="shared" si="22"/>
        <v>490235.2755</v>
      </c>
      <c r="I63" s="32">
        <f t="shared" si="22"/>
        <v>493462.86355499993</v>
      </c>
      <c r="J63" s="32">
        <f t="shared" si="22"/>
        <v>377870.1953917</v>
      </c>
      <c r="K63" s="32">
        <f t="shared" si="22"/>
        <v>487852.67693935987</v>
      </c>
      <c r="L63" s="32">
        <f t="shared" si="22"/>
        <v>191832.03077109996</v>
      </c>
      <c r="M63" s="32">
        <f t="shared" si="22"/>
        <v>97368.84555792</v>
      </c>
      <c r="N63" s="32">
        <f>SUM(B63:M63)</f>
        <v>4420752.85744786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585723.59</v>
      </c>
      <c r="C66" s="39">
        <f aca="true" t="shared" si="23" ref="C66:M66">SUM(C67:C80)</f>
        <v>352558.26</v>
      </c>
      <c r="D66" s="39">
        <f t="shared" si="23"/>
        <v>424502.06999999995</v>
      </c>
      <c r="E66" s="39">
        <f t="shared" si="23"/>
        <v>93919.75</v>
      </c>
      <c r="F66" s="39">
        <f t="shared" si="23"/>
        <v>384553.77</v>
      </c>
      <c r="G66" s="39">
        <f t="shared" si="23"/>
        <v>440873.53</v>
      </c>
      <c r="H66" s="39">
        <f t="shared" si="23"/>
        <v>490235.27</v>
      </c>
      <c r="I66" s="39">
        <f t="shared" si="23"/>
        <v>493462.86</v>
      </c>
      <c r="J66" s="39">
        <f t="shared" si="23"/>
        <v>377870.2</v>
      </c>
      <c r="K66" s="39">
        <f t="shared" si="23"/>
        <v>487852.68</v>
      </c>
      <c r="L66" s="39">
        <f t="shared" si="23"/>
        <v>191832.03</v>
      </c>
      <c r="M66" s="39">
        <f t="shared" si="23"/>
        <v>97368.85</v>
      </c>
      <c r="N66" s="32">
        <f>SUM(N67:N80)</f>
        <v>4420752.859999999</v>
      </c>
    </row>
    <row r="67" spans="1:14" ht="18.75" customHeight="1">
      <c r="A67" s="17" t="s">
        <v>91</v>
      </c>
      <c r="B67" s="39">
        <v>111130.92</v>
      </c>
      <c r="C67" s="39">
        <v>103629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214759.91999999998</v>
      </c>
    </row>
    <row r="68" spans="1:14" ht="18.75" customHeight="1">
      <c r="A68" s="17" t="s">
        <v>92</v>
      </c>
      <c r="B68" s="39">
        <v>474592.67</v>
      </c>
      <c r="C68" s="39">
        <v>248929.26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723521.9299999999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414581.66+9920.41</f>
        <v>424502.06999999995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424502.06999999995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f>93919.75</f>
        <v>93919.75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93919.75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384553.77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384553.77</v>
      </c>
    </row>
    <row r="72" spans="1:14" ht="18.75" customHeight="1">
      <c r="A72" s="17" t="s">
        <v>104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440873.53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440873.53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378619.31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378619.31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111615.96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111615.96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493462.86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493462.86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377870.2</v>
      </c>
      <c r="K76" s="38">
        <v>0</v>
      </c>
      <c r="L76" s="38">
        <v>0</v>
      </c>
      <c r="M76" s="38">
        <v>0</v>
      </c>
      <c r="N76" s="32">
        <f t="shared" si="24"/>
        <v>377870.2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487852.68</v>
      </c>
      <c r="L77" s="38">
        <v>0</v>
      </c>
      <c r="M77" s="66"/>
      <c r="N77" s="29">
        <f t="shared" si="24"/>
        <v>487852.68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191832.03</v>
      </c>
      <c r="M78" s="38">
        <v>0</v>
      </c>
      <c r="N78" s="32">
        <f t="shared" si="24"/>
        <v>191832.03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97368.85</v>
      </c>
      <c r="N79" s="29">
        <f t="shared" si="24"/>
        <v>97368.85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2.117219196824812</v>
      </c>
      <c r="C84" s="48">
        <v>2.0761865618462343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1.8342706016325037</v>
      </c>
      <c r="C85" s="48">
        <v>1.7309689996811242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1.682979276524726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2.3422248594678354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1.9649154269546811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101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1.5569042799304285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1.8334518065004968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1.7919290590127679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1.7796420578018994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2.004393146511872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1.9163703697815986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2.2782723340793822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2.231830777426541</v>
      </c>
      <c r="N96" s="54"/>
    </row>
    <row r="97" ht="21" customHeight="1">
      <c r="A97" s="43" t="s">
        <v>106</v>
      </c>
    </row>
    <row r="100" ht="14.25">
      <c r="B100" s="44"/>
    </row>
    <row r="101" ht="14.25">
      <c r="H101" s="45"/>
    </row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2016-02-19T18:15:36Z</dcterms:modified>
  <cp:category/>
  <cp:version/>
  <cp:contentType/>
  <cp:contentStatus/>
</cp:coreProperties>
</file>