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<sst xmlns="http://schemas.openxmlformats.org/spreadsheetml/2006/main" count="109" uniqueCount="107">
  <si>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</si>
  <si>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</si>
  <si>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</si>
  <si>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</si>
  <si>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</si>
  <si>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</si>
  <si>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</si>
  <si>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</si>
  <si>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</si>
  <si>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</si>
  <si>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</si>
  <si>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</si>
  <si>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</si>
  <si>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</si>
  <si>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</si>
  <si>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</si>
  <si>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</si>
  <si>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</si>
  <si>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</si>
  <si>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</si>
  <si>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</si>
  <si>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</si>
  <si>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</si>
  <si>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</si>
  <si>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</si>
  <si>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</si>
  <si>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</si>
  <si>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</si>
  <si>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</si>
  <si>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</si>
  <si>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</si>
  <si>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</si>
  <si>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</si>
  <si>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</si>
  <si>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</si>
  <si>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</si>
  <si>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</si>
  <si>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</si>
  <si>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</si>
  <si>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</si>
  <si>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</si>
  <si>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</si>
  <si>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</si>
  <si>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</si>
  <si>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</si>
  <si>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</si>
  <si>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</si>
  <si>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</si>
  <si>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</si>
  <si>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</si>
  <si>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</si>
  <si>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</si>
  <si>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</si>
  <si>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</si>
  <si>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</si>
  <si>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</si>
  <si>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</si>
  <si>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</si>
  <si>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</si>
  <si>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</si>
  <si>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</si>
  <si>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</si>
  <si>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</si>
  <si>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</si>
  <si>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</si>
  <si>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</si>
  <si>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</si>
  <si>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</si>
  <si>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</si>
  <si>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</si>
  <si>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</si>
  <si>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</si>
  <si>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</si>
  <si>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</si>
  <si>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</si>
  <si>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</si>
  <si>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</si>
  <si>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</si>
  <si>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</si>
  <si>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</si>
  <si>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</si>
  <si>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</si>
  <si>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</si>
  <si>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</si>
  <si>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</si>
  <si>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</si>
  <si>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</si>
  <si>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</si>
  <si>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</si>
  <si>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</si>
  <si>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</si>
  <si>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</si>
  <si>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</si>
  <si>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</si>
  <si>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</si>
  <si>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</si>
  <si>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</si>
  <si>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</si>
  <si>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</si>
  <si>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</si>
  <si>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</si>
  <si>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</si>
  <si>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</si>
  <si>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</si>
  <si>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</si>
  <si>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15/02/16 - VENCIMENTO 22/02/16</t>
  </si>
  <si>
    <t>Nota: (1) Tarifa de remuneração de cada empresa considerando o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</si>
</sst>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497175</v>
      </c>
      <c r="C7" s="10">
        <f>C8+C20+C24</f>
        <v>359272</v>
      </c>
      <c r="D7" s="10">
        <f>D8+D20+D24</f>
        <v>359434</v>
      </c>
      <c r="E7" s="10">
        <f>E8+E20+E24</f>
        <v>47110</v>
      </c>
      <c r="F7" s="10">
        <f aca="true" t="shared" si="0" ref="F7:M7">F8+F20+F24</f>
        <v>305084</v>
      </c>
      <c r="G7" s="10">
        <f t="shared" si="0"/>
        <v>480617</v>
      </c>
      <c r="H7" s="10">
        <f t="shared" si="0"/>
        <v>448982</v>
      </c>
      <c r="I7" s="10">
        <f t="shared" si="0"/>
        <v>394877</v>
      </c>
      <c r="J7" s="10">
        <f t="shared" si="0"/>
        <v>286241</v>
      </c>
      <c r="K7" s="10">
        <f t="shared" si="0"/>
        <v>345169</v>
      </c>
      <c r="L7" s="10">
        <f t="shared" si="0"/>
        <v>139195</v>
      </c>
      <c r="M7" s="10">
        <f t="shared" si="0"/>
        <v>78780</v>
      </c>
      <c r="N7" s="10">
        <f>+N8+N20+N24</f>
        <v>3741936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275980</v>
      </c>
      <c r="C8" s="12">
        <f>+C9+C12+C16</f>
        <v>211713</v>
      </c>
      <c r="D8" s="12">
        <f>+D9+D12+D16</f>
        <v>227386</v>
      </c>
      <c r="E8" s="12">
        <f>+E9+E12+E16</f>
        <v>27994</v>
      </c>
      <c r="F8" s="12">
        <f aca="true" t="shared" si="1" ref="F8:M8">+F9+F12+F16</f>
        <v>184177</v>
      </c>
      <c r="G8" s="12">
        <f t="shared" si="1"/>
        <v>292275</v>
      </c>
      <c r="H8" s="12">
        <f t="shared" si="1"/>
        <v>259958</v>
      </c>
      <c r="I8" s="12">
        <f t="shared" si="1"/>
        <v>238165</v>
      </c>
      <c r="J8" s="12">
        <f t="shared" si="1"/>
        <v>171811</v>
      </c>
      <c r="K8" s="12">
        <f t="shared" si="1"/>
        <v>199317</v>
      </c>
      <c r="L8" s="12">
        <f t="shared" si="1"/>
        <v>85034</v>
      </c>
      <c r="M8" s="12">
        <f t="shared" si="1"/>
        <v>50150</v>
      </c>
      <c r="N8" s="12">
        <f>SUM(B8:M8)</f>
        <v>2223960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29729</v>
      </c>
      <c r="C9" s="14">
        <v>29111</v>
      </c>
      <c r="D9" s="14">
        <v>19182</v>
      </c>
      <c r="E9" s="14">
        <v>2946</v>
      </c>
      <c r="F9" s="14">
        <v>17463</v>
      </c>
      <c r="G9" s="14">
        <v>31049</v>
      </c>
      <c r="H9" s="14">
        <v>36697</v>
      </c>
      <c r="I9" s="14">
        <v>18416</v>
      </c>
      <c r="J9" s="14">
        <v>23308</v>
      </c>
      <c r="K9" s="14">
        <v>19539</v>
      </c>
      <c r="L9" s="14">
        <v>11519</v>
      </c>
      <c r="M9" s="14">
        <v>7533</v>
      </c>
      <c r="N9" s="12">
        <f aca="true" t="shared" si="2" ref="N9:N19">SUM(B9:M9)</f>
        <v>246492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29729</v>
      </c>
      <c r="C10" s="14">
        <f>+C9-C11</f>
        <v>29111</v>
      </c>
      <c r="D10" s="14">
        <f>+D9-D11</f>
        <v>19182</v>
      </c>
      <c r="E10" s="14">
        <f>+E9-E11</f>
        <v>2946</v>
      </c>
      <c r="F10" s="14">
        <f aca="true" t="shared" si="3" ref="F10:M10">+F9-F11</f>
        <v>17463</v>
      </c>
      <c r="G10" s="14">
        <f t="shared" si="3"/>
        <v>31049</v>
      </c>
      <c r="H10" s="14">
        <f t="shared" si="3"/>
        <v>36697</v>
      </c>
      <c r="I10" s="14">
        <f t="shared" si="3"/>
        <v>18416</v>
      </c>
      <c r="J10" s="14">
        <f t="shared" si="3"/>
        <v>23308</v>
      </c>
      <c r="K10" s="14">
        <f t="shared" si="3"/>
        <v>19539</v>
      </c>
      <c r="L10" s="14">
        <f t="shared" si="3"/>
        <v>11519</v>
      </c>
      <c r="M10" s="14">
        <f t="shared" si="3"/>
        <v>7533</v>
      </c>
      <c r="N10" s="12">
        <f t="shared" si="2"/>
        <v>246492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202292</v>
      </c>
      <c r="C12" s="14">
        <f>C13+C14+C15</f>
        <v>153117</v>
      </c>
      <c r="D12" s="14">
        <f>D13+D14+D15</f>
        <v>178355</v>
      </c>
      <c r="E12" s="14">
        <f>E13+E14+E15</f>
        <v>21219</v>
      </c>
      <c r="F12" s="14">
        <f aca="true" t="shared" si="4" ref="F12:M12">F13+F14+F15</f>
        <v>137253</v>
      </c>
      <c r="G12" s="14">
        <f t="shared" si="4"/>
        <v>220399</v>
      </c>
      <c r="H12" s="14">
        <f t="shared" si="4"/>
        <v>189760</v>
      </c>
      <c r="I12" s="14">
        <f t="shared" si="4"/>
        <v>189798</v>
      </c>
      <c r="J12" s="14">
        <f t="shared" si="4"/>
        <v>127234</v>
      </c>
      <c r="K12" s="14">
        <f t="shared" si="4"/>
        <v>152004</v>
      </c>
      <c r="L12" s="14">
        <f t="shared" si="4"/>
        <v>64779</v>
      </c>
      <c r="M12" s="14">
        <f t="shared" si="4"/>
        <v>38083</v>
      </c>
      <c r="N12" s="12">
        <f t="shared" si="2"/>
        <v>1674293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102729</v>
      </c>
      <c r="C13" s="14">
        <v>79422</v>
      </c>
      <c r="D13" s="14">
        <v>87499</v>
      </c>
      <c r="E13" s="14">
        <v>10832</v>
      </c>
      <c r="F13" s="14">
        <v>68199</v>
      </c>
      <c r="G13" s="14">
        <v>111358</v>
      </c>
      <c r="H13" s="14">
        <v>99801</v>
      </c>
      <c r="I13" s="14">
        <v>98259</v>
      </c>
      <c r="J13" s="14">
        <v>64084</v>
      </c>
      <c r="K13" s="14">
        <v>76748</v>
      </c>
      <c r="L13" s="14">
        <v>32780</v>
      </c>
      <c r="M13" s="14">
        <v>18454</v>
      </c>
      <c r="N13" s="12">
        <f t="shared" si="2"/>
        <v>850165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96772</v>
      </c>
      <c r="C14" s="14">
        <v>70494</v>
      </c>
      <c r="D14" s="14">
        <v>88616</v>
      </c>
      <c r="E14" s="14">
        <v>9948</v>
      </c>
      <c r="F14" s="14">
        <v>66253</v>
      </c>
      <c r="G14" s="14">
        <v>103952</v>
      </c>
      <c r="H14" s="14">
        <v>86359</v>
      </c>
      <c r="I14" s="14">
        <v>89652</v>
      </c>
      <c r="J14" s="14">
        <v>61257</v>
      </c>
      <c r="K14" s="14">
        <v>73363</v>
      </c>
      <c r="L14" s="14">
        <v>31028</v>
      </c>
      <c r="M14" s="14">
        <v>19149</v>
      </c>
      <c r="N14" s="12">
        <f t="shared" si="2"/>
        <v>796843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2791</v>
      </c>
      <c r="C15" s="14">
        <v>3201</v>
      </c>
      <c r="D15" s="14">
        <v>2240</v>
      </c>
      <c r="E15" s="14">
        <v>439</v>
      </c>
      <c r="F15" s="14">
        <v>2801</v>
      </c>
      <c r="G15" s="14">
        <v>5089</v>
      </c>
      <c r="H15" s="14">
        <v>3600</v>
      </c>
      <c r="I15" s="14">
        <v>1887</v>
      </c>
      <c r="J15" s="14">
        <v>1893</v>
      </c>
      <c r="K15" s="14">
        <v>1893</v>
      </c>
      <c r="L15" s="14">
        <v>971</v>
      </c>
      <c r="M15" s="14">
        <v>480</v>
      </c>
      <c r="N15" s="12">
        <f t="shared" si="2"/>
        <v>27285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43959</v>
      </c>
      <c r="C16" s="14">
        <f>C17+C18+C19</f>
        <v>29485</v>
      </c>
      <c r="D16" s="14">
        <f>D17+D18+D19</f>
        <v>29849</v>
      </c>
      <c r="E16" s="14">
        <f>E17+E18+E19</f>
        <v>3829</v>
      </c>
      <c r="F16" s="14">
        <f aca="true" t="shared" si="5" ref="F16:M16">F17+F18+F19</f>
        <v>29461</v>
      </c>
      <c r="G16" s="14">
        <f t="shared" si="5"/>
        <v>40827</v>
      </c>
      <c r="H16" s="14">
        <f t="shared" si="5"/>
        <v>33501</v>
      </c>
      <c r="I16" s="14">
        <f t="shared" si="5"/>
        <v>29951</v>
      </c>
      <c r="J16" s="14">
        <f t="shared" si="5"/>
        <v>21269</v>
      </c>
      <c r="K16" s="14">
        <f t="shared" si="5"/>
        <v>27774</v>
      </c>
      <c r="L16" s="14">
        <f t="shared" si="5"/>
        <v>8736</v>
      </c>
      <c r="M16" s="14">
        <f t="shared" si="5"/>
        <v>4534</v>
      </c>
      <c r="N16" s="12">
        <f t="shared" si="2"/>
        <v>303175</v>
      </c>
    </row>
    <row r="17" spans="1:25" ht="18.75" customHeight="1">
      <c r="A17" s="15" t="s">
        <v>23</v>
      </c>
      <c r="B17" s="14">
        <v>11526</v>
      </c>
      <c r="C17" s="14">
        <v>8274</v>
      </c>
      <c r="D17" s="14">
        <v>7699</v>
      </c>
      <c r="E17" s="14">
        <v>1011</v>
      </c>
      <c r="F17" s="14">
        <v>7068</v>
      </c>
      <c r="G17" s="14">
        <v>11955</v>
      </c>
      <c r="H17" s="14">
        <v>10048</v>
      </c>
      <c r="I17" s="14">
        <v>10091</v>
      </c>
      <c r="J17" s="14">
        <v>6765</v>
      </c>
      <c r="K17" s="14">
        <v>8527</v>
      </c>
      <c r="L17" s="14">
        <v>3081</v>
      </c>
      <c r="M17" s="14">
        <v>1456</v>
      </c>
      <c r="N17" s="12">
        <f t="shared" si="2"/>
        <v>87501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4839</v>
      </c>
      <c r="C18" s="14">
        <v>2169</v>
      </c>
      <c r="D18" s="14">
        <v>4132</v>
      </c>
      <c r="E18" s="14">
        <v>405</v>
      </c>
      <c r="F18" s="14">
        <v>2878</v>
      </c>
      <c r="G18" s="14">
        <v>4266</v>
      </c>
      <c r="H18" s="14">
        <v>4127</v>
      </c>
      <c r="I18" s="14">
        <v>4270</v>
      </c>
      <c r="J18" s="14">
        <v>2968</v>
      </c>
      <c r="K18" s="14">
        <v>4406</v>
      </c>
      <c r="L18" s="14">
        <v>1381</v>
      </c>
      <c r="M18" s="14">
        <v>618</v>
      </c>
      <c r="N18" s="12">
        <f t="shared" si="2"/>
        <v>36459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27594</v>
      </c>
      <c r="C19" s="14">
        <v>19042</v>
      </c>
      <c r="D19" s="14">
        <v>18018</v>
      </c>
      <c r="E19" s="14">
        <v>2413</v>
      </c>
      <c r="F19" s="14">
        <v>19515</v>
      </c>
      <c r="G19" s="14">
        <v>24606</v>
      </c>
      <c r="H19" s="14">
        <v>19326</v>
      </c>
      <c r="I19" s="14">
        <v>15590</v>
      </c>
      <c r="J19" s="14">
        <v>11536</v>
      </c>
      <c r="K19" s="14">
        <v>14841</v>
      </c>
      <c r="L19" s="14">
        <v>4274</v>
      </c>
      <c r="M19" s="14">
        <v>2460</v>
      </c>
      <c r="N19" s="12">
        <f t="shared" si="2"/>
        <v>179215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152270</v>
      </c>
      <c r="C20" s="18">
        <f>C21+C22+C23</f>
        <v>91326</v>
      </c>
      <c r="D20" s="18">
        <f>D21+D22+D23</f>
        <v>82332</v>
      </c>
      <c r="E20" s="18">
        <f>E21+E22+E23</f>
        <v>10459</v>
      </c>
      <c r="F20" s="18">
        <f aca="true" t="shared" si="6" ref="F20:M20">F21+F22+F23</f>
        <v>71428</v>
      </c>
      <c r="G20" s="18">
        <f t="shared" si="6"/>
        <v>112425</v>
      </c>
      <c r="H20" s="18">
        <f t="shared" si="6"/>
        <v>120941</v>
      </c>
      <c r="I20" s="18">
        <f t="shared" si="6"/>
        <v>109518</v>
      </c>
      <c r="J20" s="18">
        <f t="shared" si="6"/>
        <v>73851</v>
      </c>
      <c r="K20" s="18">
        <f t="shared" si="6"/>
        <v>106767</v>
      </c>
      <c r="L20" s="18">
        <f t="shared" si="6"/>
        <v>41195</v>
      </c>
      <c r="M20" s="18">
        <f t="shared" si="6"/>
        <v>22363</v>
      </c>
      <c r="N20" s="12">
        <f aca="true" t="shared" si="7" ref="N20:N26">SUM(B20:M20)</f>
        <v>994875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84040</v>
      </c>
      <c r="C21" s="14">
        <v>53692</v>
      </c>
      <c r="D21" s="14">
        <v>46967</v>
      </c>
      <c r="E21" s="14">
        <v>6050</v>
      </c>
      <c r="F21" s="14">
        <v>41097</v>
      </c>
      <c r="G21" s="14">
        <v>65833</v>
      </c>
      <c r="H21" s="14">
        <v>71643</v>
      </c>
      <c r="I21" s="14">
        <v>64779</v>
      </c>
      <c r="J21" s="14">
        <v>41726</v>
      </c>
      <c r="K21" s="14">
        <v>59962</v>
      </c>
      <c r="L21" s="14">
        <v>23199</v>
      </c>
      <c r="M21" s="14">
        <v>12254</v>
      </c>
      <c r="N21" s="12">
        <f t="shared" si="7"/>
        <v>571242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66713</v>
      </c>
      <c r="C22" s="14">
        <v>36430</v>
      </c>
      <c r="D22" s="14">
        <v>34478</v>
      </c>
      <c r="E22" s="14">
        <v>4248</v>
      </c>
      <c r="F22" s="14">
        <v>29340</v>
      </c>
      <c r="G22" s="14">
        <v>44758</v>
      </c>
      <c r="H22" s="14">
        <v>47800</v>
      </c>
      <c r="I22" s="14">
        <v>43870</v>
      </c>
      <c r="J22" s="14">
        <v>31338</v>
      </c>
      <c r="K22" s="14">
        <v>45724</v>
      </c>
      <c r="L22" s="14">
        <v>17597</v>
      </c>
      <c r="M22" s="14">
        <v>9918</v>
      </c>
      <c r="N22" s="12">
        <f t="shared" si="7"/>
        <v>412214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1517</v>
      </c>
      <c r="C23" s="14">
        <v>1204</v>
      </c>
      <c r="D23" s="14">
        <v>887</v>
      </c>
      <c r="E23" s="14">
        <v>161</v>
      </c>
      <c r="F23" s="14">
        <v>991</v>
      </c>
      <c r="G23" s="14">
        <v>1834</v>
      </c>
      <c r="H23" s="14">
        <v>1498</v>
      </c>
      <c r="I23" s="14">
        <v>869</v>
      </c>
      <c r="J23" s="14">
        <v>787</v>
      </c>
      <c r="K23" s="14">
        <v>1081</v>
      </c>
      <c r="L23" s="14">
        <v>399</v>
      </c>
      <c r="M23" s="14">
        <v>191</v>
      </c>
      <c r="N23" s="12">
        <f t="shared" si="7"/>
        <v>11419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68925</v>
      </c>
      <c r="C24" s="14">
        <f>C25+C26</f>
        <v>56233</v>
      </c>
      <c r="D24" s="14">
        <f>D25+D26</f>
        <v>49716</v>
      </c>
      <c r="E24" s="14">
        <f>E25+E26</f>
        <v>8657</v>
      </c>
      <c r="F24" s="14">
        <f aca="true" t="shared" si="8" ref="F24:M24">F25+F26</f>
        <v>49479</v>
      </c>
      <c r="G24" s="14">
        <f t="shared" si="8"/>
        <v>75917</v>
      </c>
      <c r="H24" s="14">
        <f t="shared" si="8"/>
        <v>68083</v>
      </c>
      <c r="I24" s="14">
        <f t="shared" si="8"/>
        <v>47194</v>
      </c>
      <c r="J24" s="14">
        <f t="shared" si="8"/>
        <v>40579</v>
      </c>
      <c r="K24" s="14">
        <f t="shared" si="8"/>
        <v>39085</v>
      </c>
      <c r="L24" s="14">
        <f t="shared" si="8"/>
        <v>12966</v>
      </c>
      <c r="M24" s="14">
        <f t="shared" si="8"/>
        <v>6267</v>
      </c>
      <c r="N24" s="12">
        <f t="shared" si="7"/>
        <v>523101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44112</v>
      </c>
      <c r="C25" s="14">
        <v>35989</v>
      </c>
      <c r="D25" s="14">
        <v>31818</v>
      </c>
      <c r="E25" s="14">
        <v>5540</v>
      </c>
      <c r="F25" s="14">
        <v>31667</v>
      </c>
      <c r="G25" s="14">
        <v>48587</v>
      </c>
      <c r="H25" s="14">
        <v>43573</v>
      </c>
      <c r="I25" s="14">
        <v>30204</v>
      </c>
      <c r="J25" s="14">
        <v>25971</v>
      </c>
      <c r="K25" s="14">
        <v>25014</v>
      </c>
      <c r="L25" s="14">
        <v>8298</v>
      </c>
      <c r="M25" s="14">
        <v>4011</v>
      </c>
      <c r="N25" s="12">
        <f t="shared" si="7"/>
        <v>334784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24813</v>
      </c>
      <c r="C26" s="14">
        <v>20244</v>
      </c>
      <c r="D26" s="14">
        <v>17898</v>
      </c>
      <c r="E26" s="14">
        <v>3117</v>
      </c>
      <c r="F26" s="14">
        <v>17812</v>
      </c>
      <c r="G26" s="14">
        <v>27330</v>
      </c>
      <c r="H26" s="14">
        <v>24510</v>
      </c>
      <c r="I26" s="14">
        <v>16990</v>
      </c>
      <c r="J26" s="14">
        <v>14608</v>
      </c>
      <c r="K26" s="14">
        <v>14071</v>
      </c>
      <c r="L26" s="14">
        <v>4668</v>
      </c>
      <c r="M26" s="14">
        <v>2256</v>
      </c>
      <c r="N26" s="12">
        <f t="shared" si="7"/>
        <v>188317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934021.1120755</v>
      </c>
      <c r="C42" s="65">
        <f aca="true" t="shared" si="12" ref="C42:M42">C43+C44+C45+C46</f>
        <v>652274.5792</v>
      </c>
      <c r="D42" s="65">
        <f t="shared" si="12"/>
        <v>614295.5232717</v>
      </c>
      <c r="E42" s="65">
        <f t="shared" si="12"/>
        <v>110314.515824</v>
      </c>
      <c r="F42" s="65">
        <f t="shared" si="12"/>
        <v>598674.4655822</v>
      </c>
      <c r="G42" s="65">
        <f t="shared" si="12"/>
        <v>747234.0164</v>
      </c>
      <c r="H42" s="65">
        <f t="shared" si="12"/>
        <v>817754.9918000001</v>
      </c>
      <c r="I42" s="65">
        <f t="shared" si="12"/>
        <v>702075.8650486</v>
      </c>
      <c r="J42" s="65">
        <f t="shared" si="12"/>
        <v>573207.8371662999</v>
      </c>
      <c r="K42" s="65">
        <f t="shared" si="12"/>
        <v>660994.76620944</v>
      </c>
      <c r="L42" s="65">
        <f t="shared" si="12"/>
        <v>316621.8073988499</v>
      </c>
      <c r="M42" s="65">
        <f t="shared" si="12"/>
        <v>175475.0249568</v>
      </c>
      <c r="N42" s="65">
        <f>N43+N44+N45+N46</f>
        <v>6902944.504933391</v>
      </c>
    </row>
    <row r="43" spans="1:14" ht="18.75" customHeight="1">
      <c r="A43" s="62" t="s">
        <v>86</v>
      </c>
      <c r="B43" s="59">
        <f aca="true" t="shared" si="13" ref="B43:H43">B35*B7</f>
        <v>933843.8025</v>
      </c>
      <c r="C43" s="59">
        <f t="shared" si="13"/>
        <v>651934.9712</v>
      </c>
      <c r="D43" s="59">
        <f t="shared" si="13"/>
        <v>604208.554</v>
      </c>
      <c r="E43" s="59">
        <f t="shared" si="13"/>
        <v>109964.162</v>
      </c>
      <c r="F43" s="59">
        <f t="shared" si="13"/>
        <v>598452.7744</v>
      </c>
      <c r="G43" s="59">
        <f t="shared" si="13"/>
        <v>747023.0031</v>
      </c>
      <c r="H43" s="59">
        <f t="shared" si="13"/>
        <v>817371.731</v>
      </c>
      <c r="I43" s="59">
        <f>I35*I7</f>
        <v>701775.4044</v>
      </c>
      <c r="J43" s="59">
        <f>J35*J7</f>
        <v>572911.3615</v>
      </c>
      <c r="K43" s="59">
        <f>K35*K7</f>
        <v>660549.9153</v>
      </c>
      <c r="L43" s="59">
        <f>L35*L7</f>
        <v>316376.31549999997</v>
      </c>
      <c r="M43" s="59">
        <f>M35*M7</f>
        <v>175332.768</v>
      </c>
      <c r="N43" s="61">
        <f>SUM(B43:M43)</f>
        <v>6889744.7629</v>
      </c>
    </row>
    <row r="44" spans="1:14" ht="18.75" customHeight="1">
      <c r="A44" s="62" t="s">
        <v>87</v>
      </c>
      <c r="B44" s="59">
        <f aca="true" t="shared" si="14" ref="B44:M44">B36*B7</f>
        <v>-3079.7704245</v>
      </c>
      <c r="C44" s="59">
        <f t="shared" si="14"/>
        <v>-2155.632</v>
      </c>
      <c r="D44" s="59">
        <f t="shared" si="14"/>
        <v>-1994.8407283</v>
      </c>
      <c r="E44" s="59">
        <f t="shared" si="14"/>
        <v>-295.926176</v>
      </c>
      <c r="F44" s="59">
        <f t="shared" si="14"/>
        <v>-1939.7088178000001</v>
      </c>
      <c r="G44" s="59">
        <f t="shared" si="14"/>
        <v>-2451.1467000000002</v>
      </c>
      <c r="H44" s="59">
        <f t="shared" si="14"/>
        <v>-2514.2992</v>
      </c>
      <c r="I44" s="59">
        <f t="shared" si="14"/>
        <v>-2246.1393514</v>
      </c>
      <c r="J44" s="59">
        <f t="shared" si="14"/>
        <v>-1822.1243337</v>
      </c>
      <c r="K44" s="59">
        <f t="shared" si="14"/>
        <v>-2157.38909056</v>
      </c>
      <c r="L44" s="59">
        <f t="shared" si="14"/>
        <v>-1025.66810115</v>
      </c>
      <c r="M44" s="59">
        <f t="shared" si="14"/>
        <v>-576.7830432000001</v>
      </c>
      <c r="N44" s="28">
        <f>SUM(B44:M44)</f>
        <v>-22259.427966610005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-113179.92</v>
      </c>
      <c r="C48" s="28">
        <f aca="true" t="shared" si="16" ref="C48:M48">+C49+C52+C60+C61</f>
        <v>-110741.64</v>
      </c>
      <c r="D48" s="28">
        <f t="shared" si="16"/>
        <v>-72990.04000000001</v>
      </c>
      <c r="E48" s="28">
        <f t="shared" si="16"/>
        <v>-11276.119999999999</v>
      </c>
      <c r="F48" s="28">
        <f t="shared" si="16"/>
        <v>-66380.79999999999</v>
      </c>
      <c r="G48" s="28">
        <f t="shared" si="16"/>
        <v>-118041.84</v>
      </c>
      <c r="H48" s="28">
        <f t="shared" si="16"/>
        <v>-139559.88</v>
      </c>
      <c r="I48" s="28">
        <f t="shared" si="16"/>
        <v>-70083.52</v>
      </c>
      <c r="J48" s="28">
        <f t="shared" si="16"/>
        <v>-88775.84</v>
      </c>
      <c r="K48" s="28">
        <f t="shared" si="16"/>
        <v>-74346.64</v>
      </c>
      <c r="L48" s="28">
        <f t="shared" si="16"/>
        <v>-43857.799999999996</v>
      </c>
      <c r="M48" s="28">
        <f t="shared" si="16"/>
        <v>-28668.2</v>
      </c>
      <c r="N48" s="28">
        <f>+N49+N52+N60+N61</f>
        <v>-937902.24</v>
      </c>
    </row>
    <row r="49" spans="1:14" ht="18.75" customHeight="1">
      <c r="A49" s="17" t="s">
        <v>48</v>
      </c>
      <c r="B49" s="29">
        <f>B50+B51</f>
        <v>-112970.2</v>
      </c>
      <c r="C49" s="29">
        <f>C50+C51</f>
        <v>-110621.8</v>
      </c>
      <c r="D49" s="29">
        <f>D50+D51</f>
        <v>-72891.6</v>
      </c>
      <c r="E49" s="29">
        <f>E50+E51</f>
        <v>-11194.8</v>
      </c>
      <c r="F49" s="29">
        <f aca="true" t="shared" si="17" ref="F49:M49">F50+F51</f>
        <v>-66359.4</v>
      </c>
      <c r="G49" s="29">
        <f t="shared" si="17"/>
        <v>-117986.2</v>
      </c>
      <c r="H49" s="29">
        <f t="shared" si="17"/>
        <v>-139448.6</v>
      </c>
      <c r="I49" s="29">
        <f t="shared" si="17"/>
        <v>-69980.8</v>
      </c>
      <c r="J49" s="29">
        <f t="shared" si="17"/>
        <v>-88570.4</v>
      </c>
      <c r="K49" s="29">
        <f t="shared" si="17"/>
        <v>-74248.2</v>
      </c>
      <c r="L49" s="29">
        <f t="shared" si="17"/>
        <v>-43772.2</v>
      </c>
      <c r="M49" s="29">
        <f t="shared" si="17"/>
        <v>-28625.4</v>
      </c>
      <c r="N49" s="28">
        <f aca="true" t="shared" si="18" ref="N49:N61">SUM(B49:M49)</f>
        <v>-936669.6</v>
      </c>
    </row>
    <row r="50" spans="1:25" ht="18.75" customHeight="1">
      <c r="A50" s="13" t="s">
        <v>49</v>
      </c>
      <c r="B50" s="20">
        <f>ROUND(-B9*$D$3,2)</f>
        <v>-112970.2</v>
      </c>
      <c r="C50" s="20">
        <f>ROUND(-C9*$D$3,2)</f>
        <v>-110621.8</v>
      </c>
      <c r="D50" s="20">
        <f>ROUND(-D9*$D$3,2)</f>
        <v>-72891.6</v>
      </c>
      <c r="E50" s="20">
        <f>ROUND(-E9*$D$3,2)</f>
        <v>-11194.8</v>
      </c>
      <c r="F50" s="20">
        <f aca="true" t="shared" si="19" ref="F50:M50">ROUND(-F9*$D$3,2)</f>
        <v>-66359.4</v>
      </c>
      <c r="G50" s="20">
        <f t="shared" si="19"/>
        <v>-117986.2</v>
      </c>
      <c r="H50" s="20">
        <f t="shared" si="19"/>
        <v>-139448.6</v>
      </c>
      <c r="I50" s="20">
        <f t="shared" si="19"/>
        <v>-69980.8</v>
      </c>
      <c r="J50" s="20">
        <f t="shared" si="19"/>
        <v>-88570.4</v>
      </c>
      <c r="K50" s="20">
        <f t="shared" si="19"/>
        <v>-74248.2</v>
      </c>
      <c r="L50" s="20">
        <f t="shared" si="19"/>
        <v>-43772.2</v>
      </c>
      <c r="M50" s="20">
        <f t="shared" si="19"/>
        <v>-28625.4</v>
      </c>
      <c r="N50" s="50">
        <f t="shared" si="18"/>
        <v>-936669.6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820841.1920754999</v>
      </c>
      <c r="C63" s="32">
        <f t="shared" si="22"/>
        <v>541532.9392</v>
      </c>
      <c r="D63" s="32">
        <f t="shared" si="22"/>
        <v>541305.4832717</v>
      </c>
      <c r="E63" s="32">
        <f t="shared" si="22"/>
        <v>99038.395824</v>
      </c>
      <c r="F63" s="32">
        <f t="shared" si="22"/>
        <v>532293.6655822</v>
      </c>
      <c r="G63" s="32">
        <f t="shared" si="22"/>
        <v>629192.1764</v>
      </c>
      <c r="H63" s="32">
        <f t="shared" si="22"/>
        <v>678195.1118000001</v>
      </c>
      <c r="I63" s="32">
        <f t="shared" si="22"/>
        <v>631992.3450486</v>
      </c>
      <c r="J63" s="32">
        <f t="shared" si="22"/>
        <v>484431.99716629996</v>
      </c>
      <c r="K63" s="32">
        <f t="shared" si="22"/>
        <v>586648.12620944</v>
      </c>
      <c r="L63" s="32">
        <f t="shared" si="22"/>
        <v>272764.00739884994</v>
      </c>
      <c r="M63" s="32">
        <f t="shared" si="22"/>
        <v>146806.8249568</v>
      </c>
      <c r="N63" s="32">
        <f>SUM(B63:M63)</f>
        <v>5965042.264933391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820841.19</v>
      </c>
      <c r="C66" s="39">
        <f aca="true" t="shared" si="23" ref="C66:M66">SUM(C67:C80)</f>
        <v>541532.94</v>
      </c>
      <c r="D66" s="39">
        <f t="shared" si="23"/>
        <v>541305.48</v>
      </c>
      <c r="E66" s="39">
        <f t="shared" si="23"/>
        <v>99038.39</v>
      </c>
      <c r="F66" s="39">
        <f t="shared" si="23"/>
        <v>532293.66</v>
      </c>
      <c r="G66" s="39">
        <f t="shared" si="23"/>
        <v>629192.17</v>
      </c>
      <c r="H66" s="39">
        <f t="shared" si="23"/>
        <v>678195.11</v>
      </c>
      <c r="I66" s="39">
        <f t="shared" si="23"/>
        <v>631992.35</v>
      </c>
      <c r="J66" s="39">
        <f t="shared" si="23"/>
        <v>484432</v>
      </c>
      <c r="K66" s="39">
        <f t="shared" si="23"/>
        <v>586648.13</v>
      </c>
      <c r="L66" s="39">
        <f t="shared" si="23"/>
        <v>272764.01</v>
      </c>
      <c r="M66" s="39">
        <f t="shared" si="23"/>
        <v>146806.83</v>
      </c>
      <c r="N66" s="32">
        <f>SUM(N67:N80)</f>
        <v>5965042.259999999</v>
      </c>
    </row>
    <row r="67" spans="1:14" ht="18.75" customHeight="1">
      <c r="A67" s="17" t="s">
        <v>91</v>
      </c>
      <c r="B67" s="39">
        <v>168792.74</v>
      </c>
      <c r="C67" s="39">
        <v>159122.18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327914.92</v>
      </c>
    </row>
    <row r="68" spans="1:14" ht="18.75" customHeight="1">
      <c r="A68" s="17" t="s">
        <v>92</v>
      </c>
      <c r="B68" s="39">
        <v>652048.45</v>
      </c>
      <c r="C68" s="39">
        <v>382410.76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1034459.21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541305.48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541305.48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99038.39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99038.39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532293.66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532293.66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629192.17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629192.17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523969.15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523969.15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154225.96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154225.96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631992.35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631992.35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484432</v>
      </c>
      <c r="K76" s="38">
        <v>0</v>
      </c>
      <c r="L76" s="38">
        <v>0</v>
      </c>
      <c r="M76" s="38">
        <v>0</v>
      </c>
      <c r="N76" s="32">
        <f t="shared" si="24"/>
        <v>484432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586648.13</v>
      </c>
      <c r="L77" s="38">
        <v>0</v>
      </c>
      <c r="M77" s="66"/>
      <c r="N77" s="29">
        <f t="shared" si="24"/>
        <v>586648.13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272764.01</v>
      </c>
      <c r="M78" s="38">
        <v>0</v>
      </c>
      <c r="N78" s="32">
        <f t="shared" si="24"/>
        <v>272764.01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146806.83</v>
      </c>
      <c r="N79" s="29">
        <f t="shared" si="24"/>
        <v>146806.83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2.0874679619768517</v>
      </c>
      <c r="C84" s="48">
        <v>2.071113698600318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1.8319422040794224</v>
      </c>
      <c r="C85" s="48">
        <v>1.7277306027809152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1.6814633932006988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2.3416369310974314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1.9623266562068151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1.5547390466837419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1.831014332630696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1.789906175483822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1.7779608968073604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2.0025357554169387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1.914988791604808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2.2746636545770316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2.2274057496420414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2016-02-19T18:22:07Z</dcterms:modified>
  <cp:category/>
  <cp:version/>
  <cp:contentType/>
  <cp:contentStatus/>
</cp:coreProperties>
</file>