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<sst xmlns="http://schemas.openxmlformats.org/spreadsheetml/2006/main" count="109" uniqueCount="107">
  <si>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</si>
  <si>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</si>
  <si>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</si>
  <si>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</si>
  <si>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</si>
  <si>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</si>
  <si>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</si>
  <si>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</si>
  <si>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</si>
  <si>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</si>
  <si>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</si>
  <si>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</si>
  <si>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</si>
  <si>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</si>
  <si>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</si>
  <si>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</si>
  <si>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</si>
  <si>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</si>
  <si>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</si>
  <si>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</si>
  <si>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</si>
  <si>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</si>
  <si>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</si>
  <si>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</si>
  <si>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</si>
  <si>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</si>
  <si>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</si>
  <si>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</si>
  <si>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</si>
  <si>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</si>
  <si>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</si>
  <si>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</si>
  <si>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</si>
  <si>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</si>
  <si>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</si>
  <si>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</si>
  <si>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</si>
  <si>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</si>
  <si>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</si>
  <si>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</si>
  <si>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</si>
  <si>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</si>
  <si>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</si>
  <si>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</si>
  <si>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</si>
  <si>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</si>
  <si>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</si>
  <si>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</si>
  <si>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</si>
  <si>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</si>
  <si>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</si>
  <si>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</si>
  <si>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</si>
  <si>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</si>
  <si>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</si>
  <si>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</si>
  <si>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</si>
  <si>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</si>
  <si>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</si>
  <si>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</si>
  <si>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</si>
  <si>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</si>
  <si>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</si>
  <si>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</si>
  <si>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</si>
  <si>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</si>
  <si>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</si>
  <si>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</si>
  <si>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</si>
  <si>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</si>
  <si>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</si>
  <si>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</si>
  <si>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</si>
  <si>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</si>
  <si>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</si>
  <si>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</si>
  <si>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</si>
  <si>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</si>
  <si>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</si>
  <si>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</si>
  <si>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</si>
  <si>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</si>
  <si>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</si>
  <si>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</si>
  <si>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</si>
  <si>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</si>
  <si>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</si>
  <si>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</si>
  <si>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</si>
  <si>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</si>
  <si>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</si>
  <si>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</si>
  <si>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</si>
  <si>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</si>
  <si>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</si>
  <si>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</si>
  <si>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</si>
  <si>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</si>
  <si>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</si>
  <si>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</si>
  <si>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</si>
  <si>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</si>
  <si>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</si>
  <si>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</si>
  <si>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</si>
  <si>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16/02/16 - VENCIMENTO 23/02/16</t>
  </si>
  <si>
    <t>Nota: (1) Tarifa de remuneração de cada empresa considerando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</si>
</sst>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6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103</v>
      </c>
      <c r="F5" s="4" t="s">
        <v>59</v>
      </c>
      <c r="G5" s="4" t="s">
        <v>102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25" ht="18.75" customHeight="1">
      <c r="A7" s="9" t="s">
        <v>3</v>
      </c>
      <c r="B7" s="10">
        <f>B8+B20+B24</f>
        <v>520648</v>
      </c>
      <c r="C7" s="10">
        <f>C8+C20+C24</f>
        <v>381287</v>
      </c>
      <c r="D7" s="10">
        <f>D8+D20+D24</f>
        <v>382632</v>
      </c>
      <c r="E7" s="10">
        <f>E8+E20+E24</f>
        <v>60948</v>
      </c>
      <c r="F7" s="10">
        <f aca="true" t="shared" si="0" ref="F7:M7">F8+F20+F24</f>
        <v>323018</v>
      </c>
      <c r="G7" s="10">
        <f t="shared" si="0"/>
        <v>510378</v>
      </c>
      <c r="H7" s="10">
        <f t="shared" si="0"/>
        <v>486514</v>
      </c>
      <c r="I7" s="10">
        <f t="shared" si="0"/>
        <v>422947</v>
      </c>
      <c r="J7" s="10">
        <f t="shared" si="0"/>
        <v>307100</v>
      </c>
      <c r="K7" s="10">
        <f t="shared" si="0"/>
        <v>373928</v>
      </c>
      <c r="L7" s="10">
        <f t="shared" si="0"/>
        <v>150819</v>
      </c>
      <c r="M7" s="10">
        <f t="shared" si="0"/>
        <v>86712</v>
      </c>
      <c r="N7" s="10">
        <f>+N8+N20+N24</f>
        <v>4006931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27</v>
      </c>
      <c r="B8" s="12">
        <f>+B9+B12+B16</f>
        <v>286825</v>
      </c>
      <c r="C8" s="12">
        <f>+C9+C12+C16</f>
        <v>221942</v>
      </c>
      <c r="D8" s="12">
        <f>+D9+D12+D16</f>
        <v>238473</v>
      </c>
      <c r="E8" s="12">
        <f>+E9+E12+E16</f>
        <v>35841</v>
      </c>
      <c r="F8" s="12">
        <f aca="true" t="shared" si="1" ref="F8:M8">+F9+F12+F16</f>
        <v>191810</v>
      </c>
      <c r="G8" s="12">
        <f t="shared" si="1"/>
        <v>304322</v>
      </c>
      <c r="H8" s="12">
        <f t="shared" si="1"/>
        <v>277357</v>
      </c>
      <c r="I8" s="12">
        <f t="shared" si="1"/>
        <v>247223</v>
      </c>
      <c r="J8" s="12">
        <f t="shared" si="1"/>
        <v>179885</v>
      </c>
      <c r="K8" s="12">
        <f t="shared" si="1"/>
        <v>208068</v>
      </c>
      <c r="L8" s="12">
        <f t="shared" si="1"/>
        <v>90343</v>
      </c>
      <c r="M8" s="12">
        <f t="shared" si="1"/>
        <v>54331</v>
      </c>
      <c r="N8" s="12">
        <f>SUM(B8:M8)</f>
        <v>2336420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27516</v>
      </c>
      <c r="C9" s="14">
        <v>27034</v>
      </c>
      <c r="D9" s="14">
        <v>17755</v>
      </c>
      <c r="E9" s="14">
        <v>3441</v>
      </c>
      <c r="F9" s="14">
        <v>16359</v>
      </c>
      <c r="G9" s="14">
        <v>29058</v>
      </c>
      <c r="H9" s="14">
        <v>36201</v>
      </c>
      <c r="I9" s="14">
        <v>18582</v>
      </c>
      <c r="J9" s="14">
        <v>22343</v>
      </c>
      <c r="K9" s="14">
        <v>19953</v>
      </c>
      <c r="L9" s="14">
        <v>11627</v>
      </c>
      <c r="M9" s="14">
        <v>7701</v>
      </c>
      <c r="N9" s="12">
        <f aca="true" t="shared" si="2" ref="N9:N19">SUM(B9:M9)</f>
        <v>237570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27516</v>
      </c>
      <c r="C10" s="14">
        <f>+C9-C11</f>
        <v>27034</v>
      </c>
      <c r="D10" s="14">
        <f>+D9-D11</f>
        <v>17755</v>
      </c>
      <c r="E10" s="14">
        <f>+E9-E11</f>
        <v>3441</v>
      </c>
      <c r="F10" s="14">
        <f aca="true" t="shared" si="3" ref="F10:M10">+F9-F11</f>
        <v>16359</v>
      </c>
      <c r="G10" s="14">
        <f t="shared" si="3"/>
        <v>29058</v>
      </c>
      <c r="H10" s="14">
        <f t="shared" si="3"/>
        <v>36201</v>
      </c>
      <c r="I10" s="14">
        <f t="shared" si="3"/>
        <v>18582</v>
      </c>
      <c r="J10" s="14">
        <f t="shared" si="3"/>
        <v>22343</v>
      </c>
      <c r="K10" s="14">
        <f t="shared" si="3"/>
        <v>19953</v>
      </c>
      <c r="L10" s="14">
        <f t="shared" si="3"/>
        <v>11627</v>
      </c>
      <c r="M10" s="14">
        <f t="shared" si="3"/>
        <v>7701</v>
      </c>
      <c r="N10" s="12">
        <f t="shared" si="2"/>
        <v>237570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22</v>
      </c>
      <c r="B12" s="14">
        <f>B13+B14+B15</f>
        <v>209791</v>
      </c>
      <c r="C12" s="14">
        <f>C13+C14+C15</f>
        <v>161064</v>
      </c>
      <c r="D12" s="14">
        <f>D13+D14+D15</f>
        <v>186662</v>
      </c>
      <c r="E12" s="14">
        <f>E13+E14+E15</f>
        <v>27049</v>
      </c>
      <c r="F12" s="14">
        <f aca="true" t="shared" si="4" ref="F12:M12">F13+F14+F15</f>
        <v>141902</v>
      </c>
      <c r="G12" s="14">
        <f t="shared" si="4"/>
        <v>228718</v>
      </c>
      <c r="H12" s="14">
        <f t="shared" si="4"/>
        <v>201815</v>
      </c>
      <c r="I12" s="14">
        <f t="shared" si="4"/>
        <v>193429</v>
      </c>
      <c r="J12" s="14">
        <f t="shared" si="4"/>
        <v>133078</v>
      </c>
      <c r="K12" s="14">
        <f t="shared" si="4"/>
        <v>155688</v>
      </c>
      <c r="L12" s="14">
        <f t="shared" si="4"/>
        <v>68606</v>
      </c>
      <c r="M12" s="14">
        <f t="shared" si="4"/>
        <v>40993</v>
      </c>
      <c r="N12" s="12">
        <f t="shared" si="2"/>
        <v>1748795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108040</v>
      </c>
      <c r="C13" s="14">
        <v>84130</v>
      </c>
      <c r="D13" s="14">
        <v>92530</v>
      </c>
      <c r="E13" s="14">
        <v>14015</v>
      </c>
      <c r="F13" s="14">
        <v>71451</v>
      </c>
      <c r="G13" s="14">
        <v>117216</v>
      </c>
      <c r="H13" s="14">
        <v>108076</v>
      </c>
      <c r="I13" s="14">
        <v>100883</v>
      </c>
      <c r="J13" s="14">
        <v>68007</v>
      </c>
      <c r="K13" s="14">
        <v>78465</v>
      </c>
      <c r="L13" s="14">
        <v>34787</v>
      </c>
      <c r="M13" s="14">
        <v>19981</v>
      </c>
      <c r="N13" s="12">
        <f t="shared" si="2"/>
        <v>897581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98589</v>
      </c>
      <c r="C14" s="14">
        <v>73244</v>
      </c>
      <c r="D14" s="14">
        <v>91563</v>
      </c>
      <c r="E14" s="14">
        <v>12382</v>
      </c>
      <c r="F14" s="14">
        <v>67346</v>
      </c>
      <c r="G14" s="14">
        <v>105815</v>
      </c>
      <c r="H14" s="14">
        <v>89512</v>
      </c>
      <c r="I14" s="14">
        <v>90323</v>
      </c>
      <c r="J14" s="14">
        <v>62843</v>
      </c>
      <c r="K14" s="14">
        <v>75053</v>
      </c>
      <c r="L14" s="14">
        <v>32702</v>
      </c>
      <c r="M14" s="14">
        <v>20417</v>
      </c>
      <c r="N14" s="12">
        <f t="shared" si="2"/>
        <v>819789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3162</v>
      </c>
      <c r="C15" s="14">
        <v>3690</v>
      </c>
      <c r="D15" s="14">
        <v>2569</v>
      </c>
      <c r="E15" s="14">
        <v>652</v>
      </c>
      <c r="F15" s="14">
        <v>3105</v>
      </c>
      <c r="G15" s="14">
        <v>5687</v>
      </c>
      <c r="H15" s="14">
        <v>4227</v>
      </c>
      <c r="I15" s="14">
        <v>2223</v>
      </c>
      <c r="J15" s="14">
        <v>2228</v>
      </c>
      <c r="K15" s="14">
        <v>2170</v>
      </c>
      <c r="L15" s="14">
        <v>1117</v>
      </c>
      <c r="M15" s="14">
        <v>595</v>
      </c>
      <c r="N15" s="12">
        <f t="shared" si="2"/>
        <v>31425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26</v>
      </c>
      <c r="B16" s="14">
        <f>B17+B18+B19</f>
        <v>49518</v>
      </c>
      <c r="C16" s="14">
        <f>C17+C18+C19</f>
        <v>33844</v>
      </c>
      <c r="D16" s="14">
        <f>D17+D18+D19</f>
        <v>34056</v>
      </c>
      <c r="E16" s="14">
        <f>E17+E18+E19</f>
        <v>5351</v>
      </c>
      <c r="F16" s="14">
        <f aca="true" t="shared" si="5" ref="F16:M16">F17+F18+F19</f>
        <v>33549</v>
      </c>
      <c r="G16" s="14">
        <f t="shared" si="5"/>
        <v>46546</v>
      </c>
      <c r="H16" s="14">
        <f t="shared" si="5"/>
        <v>39341</v>
      </c>
      <c r="I16" s="14">
        <f t="shared" si="5"/>
        <v>35212</v>
      </c>
      <c r="J16" s="14">
        <f t="shared" si="5"/>
        <v>24464</v>
      </c>
      <c r="K16" s="14">
        <f t="shared" si="5"/>
        <v>32427</v>
      </c>
      <c r="L16" s="14">
        <f t="shared" si="5"/>
        <v>10110</v>
      </c>
      <c r="M16" s="14">
        <f t="shared" si="5"/>
        <v>5637</v>
      </c>
      <c r="N16" s="12">
        <f t="shared" si="2"/>
        <v>350055</v>
      </c>
    </row>
    <row r="17" spans="1:25" ht="18.75" customHeight="1">
      <c r="A17" s="15" t="s">
        <v>23</v>
      </c>
      <c r="B17" s="14">
        <v>12294</v>
      </c>
      <c r="C17" s="14">
        <v>8948</v>
      </c>
      <c r="D17" s="14">
        <v>8459</v>
      </c>
      <c r="E17" s="14">
        <v>1312</v>
      </c>
      <c r="F17" s="14">
        <v>7714</v>
      </c>
      <c r="G17" s="14">
        <v>12903</v>
      </c>
      <c r="H17" s="14">
        <v>11211</v>
      </c>
      <c r="I17" s="14">
        <v>11037</v>
      </c>
      <c r="J17" s="14">
        <v>7366</v>
      </c>
      <c r="K17" s="14">
        <v>9329</v>
      </c>
      <c r="L17" s="14">
        <v>3302</v>
      </c>
      <c r="M17" s="14">
        <v>1713</v>
      </c>
      <c r="N17" s="12">
        <f t="shared" si="2"/>
        <v>95588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24</v>
      </c>
      <c r="B18" s="14">
        <v>5046</v>
      </c>
      <c r="C18" s="14">
        <v>2350</v>
      </c>
      <c r="D18" s="14">
        <v>4552</v>
      </c>
      <c r="E18" s="14">
        <v>474</v>
      </c>
      <c r="F18" s="14">
        <v>3051</v>
      </c>
      <c r="G18" s="14">
        <v>4505</v>
      </c>
      <c r="H18" s="14">
        <v>4430</v>
      </c>
      <c r="I18" s="14">
        <v>4750</v>
      </c>
      <c r="J18" s="14">
        <v>3282</v>
      </c>
      <c r="K18" s="14">
        <v>4924</v>
      </c>
      <c r="L18" s="14">
        <v>1479</v>
      </c>
      <c r="M18" s="14">
        <v>737</v>
      </c>
      <c r="N18" s="12">
        <f t="shared" si="2"/>
        <v>39580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25</v>
      </c>
      <c r="B19" s="14">
        <v>32178</v>
      </c>
      <c r="C19" s="14">
        <v>22546</v>
      </c>
      <c r="D19" s="14">
        <v>21045</v>
      </c>
      <c r="E19" s="14">
        <v>3565</v>
      </c>
      <c r="F19" s="14">
        <v>22784</v>
      </c>
      <c r="G19" s="14">
        <v>29138</v>
      </c>
      <c r="H19" s="14">
        <v>23700</v>
      </c>
      <c r="I19" s="14">
        <v>19425</v>
      </c>
      <c r="J19" s="14">
        <v>13816</v>
      </c>
      <c r="K19" s="14">
        <v>18174</v>
      </c>
      <c r="L19" s="14">
        <v>5329</v>
      </c>
      <c r="M19" s="14">
        <v>3187</v>
      </c>
      <c r="N19" s="12">
        <f t="shared" si="2"/>
        <v>214887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159585</v>
      </c>
      <c r="C20" s="18">
        <f>C21+C22+C23</f>
        <v>97460</v>
      </c>
      <c r="D20" s="18">
        <f>D21+D22+D23</f>
        <v>89202</v>
      </c>
      <c r="E20" s="18">
        <f>E21+E22+E23</f>
        <v>13997</v>
      </c>
      <c r="F20" s="18">
        <f aca="true" t="shared" si="6" ref="F20:M20">F21+F22+F23</f>
        <v>76475</v>
      </c>
      <c r="G20" s="18">
        <f t="shared" si="6"/>
        <v>121534</v>
      </c>
      <c r="H20" s="18">
        <f t="shared" si="6"/>
        <v>132682</v>
      </c>
      <c r="I20" s="18">
        <f t="shared" si="6"/>
        <v>122986</v>
      </c>
      <c r="J20" s="18">
        <f t="shared" si="6"/>
        <v>82136</v>
      </c>
      <c r="K20" s="18">
        <f t="shared" si="6"/>
        <v>121912</v>
      </c>
      <c r="L20" s="18">
        <f t="shared" si="6"/>
        <v>45737</v>
      </c>
      <c r="M20" s="18">
        <f t="shared" si="6"/>
        <v>25339</v>
      </c>
      <c r="N20" s="12">
        <f aca="true" t="shared" si="7" ref="N20:N26">SUM(B20:M20)</f>
        <v>1089045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89512</v>
      </c>
      <c r="C21" s="14">
        <v>57600</v>
      </c>
      <c r="D21" s="14">
        <v>51009</v>
      </c>
      <c r="E21" s="14">
        <v>8228</v>
      </c>
      <c r="F21" s="14">
        <v>44342</v>
      </c>
      <c r="G21" s="14">
        <v>72177</v>
      </c>
      <c r="H21" s="14">
        <v>79428</v>
      </c>
      <c r="I21" s="14">
        <v>71655</v>
      </c>
      <c r="J21" s="14">
        <v>47154</v>
      </c>
      <c r="K21" s="14">
        <v>67549</v>
      </c>
      <c r="L21" s="14">
        <v>25507</v>
      </c>
      <c r="M21" s="14">
        <v>13811</v>
      </c>
      <c r="N21" s="12">
        <f t="shared" si="7"/>
        <v>627972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68293</v>
      </c>
      <c r="C22" s="14">
        <v>38406</v>
      </c>
      <c r="D22" s="14">
        <v>37146</v>
      </c>
      <c r="E22" s="14">
        <v>5548</v>
      </c>
      <c r="F22" s="14">
        <v>30937</v>
      </c>
      <c r="G22" s="14">
        <v>47175</v>
      </c>
      <c r="H22" s="14">
        <v>51487</v>
      </c>
      <c r="I22" s="14">
        <v>50169</v>
      </c>
      <c r="J22" s="14">
        <v>34023</v>
      </c>
      <c r="K22" s="14">
        <v>53165</v>
      </c>
      <c r="L22" s="14">
        <v>19742</v>
      </c>
      <c r="M22" s="14">
        <v>11295</v>
      </c>
      <c r="N22" s="12">
        <f t="shared" si="7"/>
        <v>447386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1780</v>
      </c>
      <c r="C23" s="14">
        <v>1454</v>
      </c>
      <c r="D23" s="14">
        <v>1047</v>
      </c>
      <c r="E23" s="14">
        <v>221</v>
      </c>
      <c r="F23" s="14">
        <v>1196</v>
      </c>
      <c r="G23" s="14">
        <v>2182</v>
      </c>
      <c r="H23" s="14">
        <v>1767</v>
      </c>
      <c r="I23" s="14">
        <v>1162</v>
      </c>
      <c r="J23" s="14">
        <v>959</v>
      </c>
      <c r="K23" s="14">
        <v>1198</v>
      </c>
      <c r="L23" s="14">
        <v>488</v>
      </c>
      <c r="M23" s="14">
        <v>233</v>
      </c>
      <c r="N23" s="12">
        <f t="shared" si="7"/>
        <v>13687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74238</v>
      </c>
      <c r="C24" s="14">
        <f>C25+C26</f>
        <v>61885</v>
      </c>
      <c r="D24" s="14">
        <f>D25+D26</f>
        <v>54957</v>
      </c>
      <c r="E24" s="14">
        <f>E25+E26</f>
        <v>11110</v>
      </c>
      <c r="F24" s="14">
        <f aca="true" t="shared" si="8" ref="F24:M24">F25+F26</f>
        <v>54733</v>
      </c>
      <c r="G24" s="14">
        <f t="shared" si="8"/>
        <v>84522</v>
      </c>
      <c r="H24" s="14">
        <f t="shared" si="8"/>
        <v>76475</v>
      </c>
      <c r="I24" s="14">
        <f t="shared" si="8"/>
        <v>52738</v>
      </c>
      <c r="J24" s="14">
        <f t="shared" si="8"/>
        <v>45079</v>
      </c>
      <c r="K24" s="14">
        <f t="shared" si="8"/>
        <v>43948</v>
      </c>
      <c r="L24" s="14">
        <f t="shared" si="8"/>
        <v>14739</v>
      </c>
      <c r="M24" s="14">
        <f t="shared" si="8"/>
        <v>7042</v>
      </c>
      <c r="N24" s="12">
        <f t="shared" si="7"/>
        <v>581466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47512</v>
      </c>
      <c r="C25" s="14">
        <v>39606</v>
      </c>
      <c r="D25" s="14">
        <v>35172</v>
      </c>
      <c r="E25" s="14">
        <v>7110</v>
      </c>
      <c r="F25" s="14">
        <v>35029</v>
      </c>
      <c r="G25" s="14">
        <v>54094</v>
      </c>
      <c r="H25" s="14">
        <v>48944</v>
      </c>
      <c r="I25" s="14">
        <v>33752</v>
      </c>
      <c r="J25" s="14">
        <v>28851</v>
      </c>
      <c r="K25" s="14">
        <v>28127</v>
      </c>
      <c r="L25" s="14">
        <v>9433</v>
      </c>
      <c r="M25" s="14">
        <v>4507</v>
      </c>
      <c r="N25" s="12">
        <f t="shared" si="7"/>
        <v>372137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26726</v>
      </c>
      <c r="C26" s="14">
        <v>22279</v>
      </c>
      <c r="D26" s="14">
        <v>19785</v>
      </c>
      <c r="E26" s="14">
        <v>4000</v>
      </c>
      <c r="F26" s="14">
        <v>19704</v>
      </c>
      <c r="G26" s="14">
        <v>30428</v>
      </c>
      <c r="H26" s="14">
        <v>27531</v>
      </c>
      <c r="I26" s="14">
        <v>18986</v>
      </c>
      <c r="J26" s="14">
        <v>16228</v>
      </c>
      <c r="K26" s="14">
        <v>15821</v>
      </c>
      <c r="L26" s="14">
        <v>5306</v>
      </c>
      <c r="M26" s="14">
        <v>2535</v>
      </c>
      <c r="N26" s="12">
        <f t="shared" si="7"/>
        <v>209329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25" ht="18.75" customHeight="1">
      <c r="A29" s="17" t="s">
        <v>17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7" t="s">
        <v>18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70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25" ht="18.75" customHeight="1">
      <c r="A34" s="2" t="s">
        <v>19</v>
      </c>
      <c r="B34" s="26">
        <v>1.8783</v>
      </c>
      <c r="C34" s="26">
        <v>1.8146</v>
      </c>
      <c r="D34" s="26">
        <v>1.681</v>
      </c>
      <c r="E34" s="26">
        <v>2.3342</v>
      </c>
      <c r="F34" s="26">
        <v>1.9616</v>
      </c>
      <c r="G34" s="26">
        <v>1.5543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2.2256</v>
      </c>
      <c r="N34" s="71"/>
      <c r="O34"/>
      <c r="P34"/>
      <c r="Q34"/>
      <c r="R34"/>
      <c r="S34"/>
      <c r="T34"/>
      <c r="U34"/>
      <c r="V34"/>
      <c r="W34"/>
      <c r="X34"/>
      <c r="Y34"/>
    </row>
    <row r="35" spans="1:14" ht="18.75" customHeight="1">
      <c r="A35" s="17" t="s">
        <v>21</v>
      </c>
      <c r="B35" s="26">
        <f>B32*B34</f>
        <v>1.8783</v>
      </c>
      <c r="C35" s="26">
        <f>C32*C34</f>
        <v>1.8146</v>
      </c>
      <c r="D35" s="26">
        <f>D32*D34</f>
        <v>1.681</v>
      </c>
      <c r="E35" s="26">
        <f>E32*E34</f>
        <v>2.3342</v>
      </c>
      <c r="F35" s="26">
        <f aca="true" t="shared" si="10" ref="F35:M35">F32*F34</f>
        <v>1.9616</v>
      </c>
      <c r="G35" s="26">
        <f t="shared" si="10"/>
        <v>1.5543</v>
      </c>
      <c r="H35" s="26">
        <f t="shared" si="10"/>
        <v>1.8205</v>
      </c>
      <c r="I35" s="26">
        <f t="shared" si="10"/>
        <v>1.7772</v>
      </c>
      <c r="J35" s="26">
        <f t="shared" si="10"/>
        <v>2.0015</v>
      </c>
      <c r="K35" s="26">
        <f t="shared" si="10"/>
        <v>1.9137</v>
      </c>
      <c r="L35" s="26">
        <f t="shared" si="10"/>
        <v>2.2729</v>
      </c>
      <c r="M35" s="26">
        <f t="shared" si="10"/>
        <v>2.2256</v>
      </c>
      <c r="N35" s="27"/>
    </row>
    <row r="36" spans="1:25" ht="18.75" customHeight="1">
      <c r="A36" s="57" t="s">
        <v>43</v>
      </c>
      <c r="B36" s="26">
        <v>-0.00619454</v>
      </c>
      <c r="C36" s="26">
        <v>-0.006</v>
      </c>
      <c r="D36" s="26">
        <v>-0.00554995</v>
      </c>
      <c r="E36" s="26">
        <v>-0.0062816</v>
      </c>
      <c r="F36" s="26">
        <v>-0.00635795</v>
      </c>
      <c r="G36" s="26">
        <v>-0.0051</v>
      </c>
      <c r="H36" s="26">
        <v>-0.0056</v>
      </c>
      <c r="I36" s="26">
        <v>-0.0056882</v>
      </c>
      <c r="J36" s="26">
        <v>-0.0063657</v>
      </c>
      <c r="K36" s="26">
        <v>-0.00625024</v>
      </c>
      <c r="L36" s="26">
        <v>-0.00736857</v>
      </c>
      <c r="M36" s="26">
        <v>-0.00732144</v>
      </c>
      <c r="N36" s="72"/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25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f>SUM(B39:M39)</f>
        <v>5967</v>
      </c>
      <c r="O39"/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977965.0435380801</v>
      </c>
      <c r="C42" s="65">
        <f aca="true" t="shared" si="12" ref="C42:M42">C43+C44+C45+C46</f>
        <v>692090.9082000001</v>
      </c>
      <c r="D42" s="65">
        <f t="shared" si="12"/>
        <v>653162.6135316001</v>
      </c>
      <c r="E42" s="65">
        <f t="shared" si="12"/>
        <v>142528.2506432</v>
      </c>
      <c r="F42" s="65">
        <f t="shared" si="12"/>
        <v>633739.7765069001</v>
      </c>
      <c r="G42" s="65">
        <f t="shared" si="12"/>
        <v>793339.7576000001</v>
      </c>
      <c r="H42" s="65">
        <f t="shared" si="12"/>
        <v>885871.8186</v>
      </c>
      <c r="I42" s="65">
        <f t="shared" si="12"/>
        <v>751802.2012745999</v>
      </c>
      <c r="J42" s="65">
        <f t="shared" si="12"/>
        <v>614824.34353</v>
      </c>
      <c r="K42" s="65">
        <f t="shared" si="12"/>
        <v>715851.1138572799</v>
      </c>
      <c r="L42" s="65">
        <f t="shared" si="12"/>
        <v>342956.34474117</v>
      </c>
      <c r="M42" s="65">
        <f t="shared" si="12"/>
        <v>193070.41049472</v>
      </c>
      <c r="N42" s="65">
        <f>N43+N44+N45+N46</f>
        <v>7397202.58251755</v>
      </c>
    </row>
    <row r="43" spans="1:14" ht="18.75" customHeight="1">
      <c r="A43" s="62" t="s">
        <v>86</v>
      </c>
      <c r="B43" s="59">
        <f aca="true" t="shared" si="13" ref="B43:H43">B35*B7</f>
        <v>977933.1384</v>
      </c>
      <c r="C43" s="59">
        <f t="shared" si="13"/>
        <v>691883.3902</v>
      </c>
      <c r="D43" s="59">
        <f t="shared" si="13"/>
        <v>643204.392</v>
      </c>
      <c r="E43" s="59">
        <f t="shared" si="13"/>
        <v>142264.8216</v>
      </c>
      <c r="F43" s="59">
        <f t="shared" si="13"/>
        <v>633632.1088</v>
      </c>
      <c r="G43" s="59">
        <f t="shared" si="13"/>
        <v>793280.5254</v>
      </c>
      <c r="H43" s="59">
        <f t="shared" si="13"/>
        <v>885698.737</v>
      </c>
      <c r="I43" s="59">
        <f>I35*I7</f>
        <v>751661.4084</v>
      </c>
      <c r="J43" s="59">
        <f>J35*J7</f>
        <v>614660.65</v>
      </c>
      <c r="K43" s="59">
        <f>K35*K7</f>
        <v>715586.0136</v>
      </c>
      <c r="L43" s="59">
        <f>L35*L7</f>
        <v>342796.5051</v>
      </c>
      <c r="M43" s="59">
        <f>M35*M7</f>
        <v>192986.2272</v>
      </c>
      <c r="N43" s="61">
        <f>SUM(B43:M43)</f>
        <v>7385587.9177</v>
      </c>
    </row>
    <row r="44" spans="1:14" ht="18.75" customHeight="1">
      <c r="A44" s="62" t="s">
        <v>87</v>
      </c>
      <c r="B44" s="59">
        <f aca="true" t="shared" si="14" ref="B44:M44">B36*B7</f>
        <v>-3225.1748619200002</v>
      </c>
      <c r="C44" s="59">
        <f t="shared" si="14"/>
        <v>-2287.722</v>
      </c>
      <c r="D44" s="59">
        <f t="shared" si="14"/>
        <v>-2123.5884684</v>
      </c>
      <c r="E44" s="59">
        <f t="shared" si="14"/>
        <v>-382.8509568</v>
      </c>
      <c r="F44" s="59">
        <f t="shared" si="14"/>
        <v>-2053.7322931</v>
      </c>
      <c r="G44" s="59">
        <f t="shared" si="14"/>
        <v>-2602.9278000000004</v>
      </c>
      <c r="H44" s="59">
        <f t="shared" si="14"/>
        <v>-2724.4784</v>
      </c>
      <c r="I44" s="59">
        <f t="shared" si="14"/>
        <v>-2405.8071254</v>
      </c>
      <c r="J44" s="59">
        <f t="shared" si="14"/>
        <v>-1954.9064700000001</v>
      </c>
      <c r="K44" s="59">
        <f t="shared" si="14"/>
        <v>-2337.13974272</v>
      </c>
      <c r="L44" s="59">
        <f t="shared" si="14"/>
        <v>-1111.32035883</v>
      </c>
      <c r="M44" s="59">
        <f t="shared" si="14"/>
        <v>-634.85670528</v>
      </c>
      <c r="N44" s="28">
        <f>SUM(B44:M44)</f>
        <v>-23844.505182449997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25" ht="18.75" customHeight="1">
      <c r="A46" s="2" t="s">
        <v>95</v>
      </c>
      <c r="B46" s="59">
        <v>0</v>
      </c>
      <c r="C46" s="59">
        <v>0</v>
      </c>
      <c r="D46" s="59">
        <v>9920.41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9920.41</v>
      </c>
      <c r="O46"/>
      <c r="P46"/>
      <c r="Q46"/>
      <c r="R46"/>
      <c r="S46"/>
      <c r="T46"/>
      <c r="U46"/>
      <c r="V46"/>
      <c r="W46"/>
      <c r="X46"/>
      <c r="Y46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-104770.52</v>
      </c>
      <c r="C48" s="28">
        <f aca="true" t="shared" si="16" ref="C48:M48">+C49+C52+C60+C61</f>
        <v>-102849.04</v>
      </c>
      <c r="D48" s="28">
        <f t="shared" si="16"/>
        <v>-67567.44</v>
      </c>
      <c r="E48" s="28">
        <f t="shared" si="16"/>
        <v>-13157.119999999999</v>
      </c>
      <c r="F48" s="28">
        <f t="shared" si="16"/>
        <v>-62185.6</v>
      </c>
      <c r="G48" s="28">
        <f t="shared" si="16"/>
        <v>-110476.04</v>
      </c>
      <c r="H48" s="28">
        <f t="shared" si="16"/>
        <v>-137675.08</v>
      </c>
      <c r="I48" s="28">
        <f t="shared" si="16"/>
        <v>-70714.32</v>
      </c>
      <c r="J48" s="28">
        <f t="shared" si="16"/>
        <v>-85108.84</v>
      </c>
      <c r="K48" s="28">
        <f t="shared" si="16"/>
        <v>-75919.84</v>
      </c>
      <c r="L48" s="28">
        <f t="shared" si="16"/>
        <v>-44268.2</v>
      </c>
      <c r="M48" s="28">
        <f t="shared" si="16"/>
        <v>-29306.6</v>
      </c>
      <c r="N48" s="28">
        <f>+N49+N52+N60+N61</f>
        <v>-903998.64</v>
      </c>
    </row>
    <row r="49" spans="1:14" ht="18.75" customHeight="1">
      <c r="A49" s="17" t="s">
        <v>48</v>
      </c>
      <c r="B49" s="29">
        <f>B50+B51</f>
        <v>-104560.8</v>
      </c>
      <c r="C49" s="29">
        <f>C50+C51</f>
        <v>-102729.2</v>
      </c>
      <c r="D49" s="29">
        <f>D50+D51</f>
        <v>-67469</v>
      </c>
      <c r="E49" s="29">
        <f>E50+E51</f>
        <v>-13075.8</v>
      </c>
      <c r="F49" s="29">
        <f aca="true" t="shared" si="17" ref="F49:M49">F50+F51</f>
        <v>-62164.2</v>
      </c>
      <c r="G49" s="29">
        <f t="shared" si="17"/>
        <v>-110420.4</v>
      </c>
      <c r="H49" s="29">
        <f t="shared" si="17"/>
        <v>-137563.8</v>
      </c>
      <c r="I49" s="29">
        <f t="shared" si="17"/>
        <v>-70611.6</v>
      </c>
      <c r="J49" s="29">
        <f t="shared" si="17"/>
        <v>-84903.4</v>
      </c>
      <c r="K49" s="29">
        <f t="shared" si="17"/>
        <v>-75821.4</v>
      </c>
      <c r="L49" s="29">
        <f t="shared" si="17"/>
        <v>-44182.6</v>
      </c>
      <c r="M49" s="29">
        <f t="shared" si="17"/>
        <v>-29263.8</v>
      </c>
      <c r="N49" s="28">
        <f aca="true" t="shared" si="18" ref="N49:N61">SUM(B49:M49)</f>
        <v>-902766</v>
      </c>
    </row>
    <row r="50" spans="1:25" ht="18.75" customHeight="1">
      <c r="A50" s="13" t="s">
        <v>49</v>
      </c>
      <c r="B50" s="20">
        <f>ROUND(-B9*$D$3,2)</f>
        <v>-104560.8</v>
      </c>
      <c r="C50" s="20">
        <f>ROUND(-C9*$D$3,2)</f>
        <v>-102729.2</v>
      </c>
      <c r="D50" s="20">
        <f>ROUND(-D9*$D$3,2)</f>
        <v>-67469</v>
      </c>
      <c r="E50" s="20">
        <f>ROUND(-E9*$D$3,2)</f>
        <v>-13075.8</v>
      </c>
      <c r="F50" s="20">
        <f aca="true" t="shared" si="19" ref="F50:M50">ROUND(-F9*$D$3,2)</f>
        <v>-62164.2</v>
      </c>
      <c r="G50" s="20">
        <f t="shared" si="19"/>
        <v>-110420.4</v>
      </c>
      <c r="H50" s="20">
        <f t="shared" si="19"/>
        <v>-137563.8</v>
      </c>
      <c r="I50" s="20">
        <f t="shared" si="19"/>
        <v>-70611.6</v>
      </c>
      <c r="J50" s="20">
        <f t="shared" si="19"/>
        <v>-84903.4</v>
      </c>
      <c r="K50" s="20">
        <f t="shared" si="19"/>
        <v>-75821.4</v>
      </c>
      <c r="L50" s="20">
        <f t="shared" si="19"/>
        <v>-44182.6</v>
      </c>
      <c r="M50" s="20">
        <f t="shared" si="19"/>
        <v>-29263.8</v>
      </c>
      <c r="N50" s="50">
        <f t="shared" si="18"/>
        <v>-902766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  <c r="O51"/>
      <c r="P51"/>
      <c r="Q51"/>
      <c r="R51"/>
      <c r="S51"/>
      <c r="T51"/>
      <c r="U51"/>
      <c r="V51"/>
      <c r="W51"/>
      <c r="X51"/>
      <c r="Y51"/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25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  <c r="O59"/>
      <c r="P5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  <c r="P60"/>
      <c r="Q60"/>
      <c r="R60"/>
      <c r="S60"/>
      <c r="T60"/>
      <c r="U60"/>
      <c r="V60"/>
      <c r="W60"/>
      <c r="X60"/>
      <c r="Y60"/>
    </row>
    <row r="61" spans="1:25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25" ht="15.75">
      <c r="A63" s="2" t="s">
        <v>100</v>
      </c>
      <c r="B63" s="32">
        <f aca="true" t="shared" si="22" ref="B63:M63">+B42+B48</f>
        <v>873194.52353808</v>
      </c>
      <c r="C63" s="32">
        <f t="shared" si="22"/>
        <v>589241.8682</v>
      </c>
      <c r="D63" s="32">
        <f t="shared" si="22"/>
        <v>585595.1735316</v>
      </c>
      <c r="E63" s="32">
        <f t="shared" si="22"/>
        <v>129371.13064320001</v>
      </c>
      <c r="F63" s="32">
        <f t="shared" si="22"/>
        <v>571554.1765069001</v>
      </c>
      <c r="G63" s="32">
        <f t="shared" si="22"/>
        <v>682863.7176000001</v>
      </c>
      <c r="H63" s="32">
        <f t="shared" si="22"/>
        <v>748196.7386</v>
      </c>
      <c r="I63" s="32">
        <f t="shared" si="22"/>
        <v>681087.8812745998</v>
      </c>
      <c r="J63" s="32">
        <f t="shared" si="22"/>
        <v>529715.50353</v>
      </c>
      <c r="K63" s="32">
        <f t="shared" si="22"/>
        <v>639931.2738572799</v>
      </c>
      <c r="L63" s="32">
        <f t="shared" si="22"/>
        <v>298688.14474117</v>
      </c>
      <c r="M63" s="32">
        <f t="shared" si="22"/>
        <v>163763.81049472</v>
      </c>
      <c r="N63" s="32">
        <f>SUM(B63:M63)</f>
        <v>6493203.94251755</v>
      </c>
      <c r="O63"/>
      <c r="P63"/>
      <c r="Q63"/>
      <c r="R63"/>
      <c r="S63"/>
      <c r="T63"/>
      <c r="U63"/>
      <c r="V63"/>
      <c r="W63"/>
      <c r="X63"/>
      <c r="Y63"/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873194.53</v>
      </c>
      <c r="C66" s="39">
        <f aca="true" t="shared" si="23" ref="C66:M66">SUM(C67:C80)</f>
        <v>589241.87</v>
      </c>
      <c r="D66" s="39">
        <f t="shared" si="23"/>
        <v>585595.17</v>
      </c>
      <c r="E66" s="39">
        <f t="shared" si="23"/>
        <v>129371.13</v>
      </c>
      <c r="F66" s="39">
        <f t="shared" si="23"/>
        <v>571554.18</v>
      </c>
      <c r="G66" s="39">
        <f t="shared" si="23"/>
        <v>682863.72</v>
      </c>
      <c r="H66" s="39">
        <f t="shared" si="23"/>
        <v>748196.74</v>
      </c>
      <c r="I66" s="39">
        <f t="shared" si="23"/>
        <v>681087.88</v>
      </c>
      <c r="J66" s="39">
        <f t="shared" si="23"/>
        <v>529715.5</v>
      </c>
      <c r="K66" s="39">
        <f t="shared" si="23"/>
        <v>639931.27</v>
      </c>
      <c r="L66" s="39">
        <f t="shared" si="23"/>
        <v>298688.15</v>
      </c>
      <c r="M66" s="39">
        <f t="shared" si="23"/>
        <v>163763.81</v>
      </c>
      <c r="N66" s="32">
        <f>SUM(N67:N80)</f>
        <v>6493203.95</v>
      </c>
    </row>
    <row r="67" spans="1:14" ht="18.75" customHeight="1">
      <c r="A67" s="17" t="s">
        <v>91</v>
      </c>
      <c r="B67" s="39">
        <v>182084.7</v>
      </c>
      <c r="C67" s="39">
        <v>172481.65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354566.35</v>
      </c>
    </row>
    <row r="68" spans="1:14" ht="18.75" customHeight="1">
      <c r="A68" s="17" t="s">
        <v>92</v>
      </c>
      <c r="B68" s="39">
        <v>691109.83</v>
      </c>
      <c r="C68" s="39">
        <v>416760.22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1107870.0499999998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585595.17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585595.17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129371.13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129371.13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571554.18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571554.18</v>
      </c>
    </row>
    <row r="72" spans="1:14" ht="18.75" customHeight="1">
      <c r="A72" s="17" t="s">
        <v>104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682863.72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682863.72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578415.5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578415.5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169781.24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169781.24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681087.88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681087.88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529715.5</v>
      </c>
      <c r="K76" s="38">
        <v>0</v>
      </c>
      <c r="L76" s="38">
        <v>0</v>
      </c>
      <c r="M76" s="38">
        <v>0</v>
      </c>
      <c r="N76" s="32">
        <f t="shared" si="24"/>
        <v>529715.5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639931.27</v>
      </c>
      <c r="L77" s="38">
        <v>0</v>
      </c>
      <c r="M77" s="66"/>
      <c r="N77" s="29">
        <f t="shared" si="24"/>
        <v>639931.27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298688.15</v>
      </c>
      <c r="M78" s="38">
        <v>0</v>
      </c>
      <c r="N78" s="32">
        <f t="shared" si="24"/>
        <v>298688.15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163763.81</v>
      </c>
      <c r="N79" s="29">
        <f t="shared" si="24"/>
        <v>163763.81</v>
      </c>
    </row>
    <row r="80" spans="1:25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/>
      <c r="P80"/>
      <c r="Q80"/>
      <c r="R80"/>
      <c r="S80"/>
      <c r="T80"/>
      <c r="U80"/>
      <c r="V80"/>
      <c r="W80"/>
      <c r="X80"/>
      <c r="Y80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2.0830768691443815</v>
      </c>
      <c r="C84" s="48">
        <v>2.0717285661378924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1.831665705066211</v>
      </c>
      <c r="C85" s="48">
        <v>1.7273470003273712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1.6810988195749443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2.3385221933976506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1.9619333179788745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101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1.554416055550984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1.8306014270753972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1.789391521446265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1.7775328853842205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2.0020330300553564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1.9144089607017392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2.273959811039524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2.226570837885414</v>
      </c>
      <c r="N96" s="54"/>
    </row>
    <row r="97" ht="21" customHeight="1">
      <c r="A97" s="43" t="s">
        <v>106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2016-02-22T14:17:33Z</dcterms:modified>
  <cp:category/>
  <cp:version/>
  <cp:contentType/>
  <cp:contentStatus/>
</cp:coreProperties>
</file>