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<sst xmlns="http://schemas.openxmlformats.org/spreadsheetml/2006/main" count="109" uniqueCount="107">
  <si>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</si>
  <si>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</si>
  <si>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</si>
  <si>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</si>
  <si>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</si>
  <si>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</si>
  <si>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</si>
  <si>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</si>
  <si>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</si>
  <si>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</si>
  <si>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</si>
  <si>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</si>
  <si>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</si>
  <si>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</si>
  <si>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</si>
  <si>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</si>
  <si>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</si>
  <si>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</si>
  <si>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</si>
  <si>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</si>
  <si>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</si>
  <si>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</si>
  <si>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</si>
  <si>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</si>
  <si>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</si>
  <si>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</si>
  <si>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</si>
  <si>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</si>
  <si>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</si>
  <si>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</si>
  <si>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</si>
  <si>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</si>
  <si>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</si>
  <si>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</si>
  <si>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</si>
  <si>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</si>
  <si>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</si>
  <si>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</si>
  <si>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</si>
  <si>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</si>
  <si>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</si>
  <si>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</si>
  <si>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</si>
  <si>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</si>
  <si>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</si>
  <si>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</si>
  <si>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</si>
  <si>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</si>
  <si>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</si>
  <si>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</si>
  <si>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</si>
  <si>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</si>
  <si>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</si>
  <si>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</si>
  <si>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</si>
  <si>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</si>
  <si>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</si>
  <si>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</si>
  <si>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</si>
  <si>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</si>
  <si>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</si>
  <si>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</si>
  <si>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</si>
  <si>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</si>
  <si>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</si>
  <si>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</si>
  <si>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</si>
  <si>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</si>
  <si>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</si>
  <si>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</si>
  <si>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</si>
  <si>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</si>
  <si>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</si>
  <si>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</si>
  <si>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</si>
  <si>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</si>
  <si>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</si>
  <si>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</si>
  <si>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</si>
  <si>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</si>
  <si>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</si>
  <si>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</si>
  <si>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</si>
  <si>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</si>
  <si>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</si>
  <si>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</si>
  <si>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</si>
  <si>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</si>
  <si>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</si>
  <si>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</si>
  <si>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</si>
  <si>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</si>
  <si>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</si>
  <si>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</si>
  <si>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</si>
  <si>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</si>
  <si>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</si>
  <si>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</si>
  <si>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</si>
  <si>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</si>
  <si>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</si>
  <si>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</si>
  <si>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</si>
  <si>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</si>
  <si>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</si>
  <si>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</si>
  <si>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20/02/16 - VENCIMENTO 26/02/16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</si>
</sst>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356334</v>
      </c>
      <c r="C7" s="10">
        <f>C8+C20+C24</f>
        <v>238968</v>
      </c>
      <c r="D7" s="10">
        <f>D8+D20+D24</f>
        <v>283784</v>
      </c>
      <c r="E7" s="10">
        <f>E8+E20+E24</f>
        <v>49349</v>
      </c>
      <c r="F7" s="10">
        <f aca="true" t="shared" si="0" ref="F7:M7">F8+F20+F24</f>
        <v>219891</v>
      </c>
      <c r="G7" s="10">
        <f t="shared" si="0"/>
        <v>346549</v>
      </c>
      <c r="H7" s="10">
        <f t="shared" si="0"/>
        <v>331732</v>
      </c>
      <c r="I7" s="10">
        <f t="shared" si="0"/>
        <v>310118</v>
      </c>
      <c r="J7" s="10">
        <f t="shared" si="0"/>
        <v>220520</v>
      </c>
      <c r="K7" s="10">
        <f t="shared" si="0"/>
        <v>281072</v>
      </c>
      <c r="L7" s="10">
        <f t="shared" si="0"/>
        <v>99708</v>
      </c>
      <c r="M7" s="10">
        <f t="shared" si="0"/>
        <v>51024</v>
      </c>
      <c r="N7" s="10">
        <f>+N8+N20+N24</f>
        <v>2789049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201973</v>
      </c>
      <c r="C8" s="12">
        <f>+C9+C12+C16</f>
        <v>142918</v>
      </c>
      <c r="D8" s="12">
        <f>+D9+D12+D16</f>
        <v>176698</v>
      </c>
      <c r="E8" s="12">
        <f>+E9+E12+E16</f>
        <v>29603</v>
      </c>
      <c r="F8" s="12">
        <f aca="true" t="shared" si="1" ref="F8:M8">+F9+F12+F16</f>
        <v>130514</v>
      </c>
      <c r="G8" s="12">
        <f t="shared" si="1"/>
        <v>208099</v>
      </c>
      <c r="H8" s="12">
        <f t="shared" si="1"/>
        <v>194547</v>
      </c>
      <c r="I8" s="12">
        <f t="shared" si="1"/>
        <v>183359</v>
      </c>
      <c r="J8" s="12">
        <f t="shared" si="1"/>
        <v>133586</v>
      </c>
      <c r="K8" s="12">
        <f t="shared" si="1"/>
        <v>162287</v>
      </c>
      <c r="L8" s="12">
        <f t="shared" si="1"/>
        <v>61344</v>
      </c>
      <c r="M8" s="12">
        <f t="shared" si="1"/>
        <v>33401</v>
      </c>
      <c r="N8" s="12">
        <f>SUM(B8:M8)</f>
        <v>1658329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23807</v>
      </c>
      <c r="C9" s="14">
        <v>22278</v>
      </c>
      <c r="D9" s="14">
        <v>18247</v>
      </c>
      <c r="E9" s="14">
        <v>3321</v>
      </c>
      <c r="F9" s="14">
        <v>14468</v>
      </c>
      <c r="G9" s="14">
        <v>26589</v>
      </c>
      <c r="H9" s="14">
        <v>32349</v>
      </c>
      <c r="I9" s="14">
        <v>16706</v>
      </c>
      <c r="J9" s="14">
        <v>20023</v>
      </c>
      <c r="K9" s="14">
        <v>17418</v>
      </c>
      <c r="L9" s="14">
        <v>9164</v>
      </c>
      <c r="M9" s="14">
        <v>5227</v>
      </c>
      <c r="N9" s="12">
        <f aca="true" t="shared" si="2" ref="N9:N19">SUM(B9:M9)</f>
        <v>209597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23807</v>
      </c>
      <c r="C10" s="14">
        <f>+C9-C11</f>
        <v>22278</v>
      </c>
      <c r="D10" s="14">
        <f>+D9-D11</f>
        <v>18247</v>
      </c>
      <c r="E10" s="14">
        <f>+E9-E11</f>
        <v>3321</v>
      </c>
      <c r="F10" s="14">
        <f aca="true" t="shared" si="3" ref="F10:M10">+F9-F11</f>
        <v>14468</v>
      </c>
      <c r="G10" s="14">
        <f t="shared" si="3"/>
        <v>26589</v>
      </c>
      <c r="H10" s="14">
        <f t="shared" si="3"/>
        <v>32349</v>
      </c>
      <c r="I10" s="14">
        <f t="shared" si="3"/>
        <v>16706</v>
      </c>
      <c r="J10" s="14">
        <f t="shared" si="3"/>
        <v>20023</v>
      </c>
      <c r="K10" s="14">
        <f t="shared" si="3"/>
        <v>17418</v>
      </c>
      <c r="L10" s="14">
        <f t="shared" si="3"/>
        <v>9164</v>
      </c>
      <c r="M10" s="14">
        <f t="shared" si="3"/>
        <v>5227</v>
      </c>
      <c r="N10" s="12">
        <f t="shared" si="2"/>
        <v>209597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141914</v>
      </c>
      <c r="C12" s="14">
        <f>C13+C14+C15</f>
        <v>98194</v>
      </c>
      <c r="D12" s="14">
        <f>D13+D14+D15</f>
        <v>132812</v>
      </c>
      <c r="E12" s="14">
        <f>E13+E14+E15</f>
        <v>21739</v>
      </c>
      <c r="F12" s="14">
        <f aca="true" t="shared" si="4" ref="F12:M12">F13+F14+F15</f>
        <v>93859</v>
      </c>
      <c r="G12" s="14">
        <f t="shared" si="4"/>
        <v>148440</v>
      </c>
      <c r="H12" s="14">
        <f t="shared" si="4"/>
        <v>134195</v>
      </c>
      <c r="I12" s="14">
        <f t="shared" si="4"/>
        <v>137863</v>
      </c>
      <c r="J12" s="14">
        <f t="shared" si="4"/>
        <v>93991</v>
      </c>
      <c r="K12" s="14">
        <f t="shared" si="4"/>
        <v>119052</v>
      </c>
      <c r="L12" s="14">
        <f t="shared" si="4"/>
        <v>45061</v>
      </c>
      <c r="M12" s="14">
        <f t="shared" si="4"/>
        <v>24883</v>
      </c>
      <c r="N12" s="12">
        <f t="shared" si="2"/>
        <v>1192003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74876</v>
      </c>
      <c r="C13" s="14">
        <v>53505</v>
      </c>
      <c r="D13" s="14">
        <v>69169</v>
      </c>
      <c r="E13" s="14">
        <v>11428</v>
      </c>
      <c r="F13" s="14">
        <v>49169</v>
      </c>
      <c r="G13" s="14">
        <v>79446</v>
      </c>
      <c r="H13" s="14">
        <v>73524</v>
      </c>
      <c r="I13" s="14">
        <v>73974</v>
      </c>
      <c r="J13" s="14">
        <v>48856</v>
      </c>
      <c r="K13" s="14">
        <v>60008</v>
      </c>
      <c r="L13" s="14">
        <v>22752</v>
      </c>
      <c r="M13" s="14">
        <v>12170</v>
      </c>
      <c r="N13" s="12">
        <f t="shared" si="2"/>
        <v>628877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65179</v>
      </c>
      <c r="C14" s="14">
        <v>42918</v>
      </c>
      <c r="D14" s="14">
        <v>62136</v>
      </c>
      <c r="E14" s="14">
        <v>9924</v>
      </c>
      <c r="F14" s="14">
        <v>43173</v>
      </c>
      <c r="G14" s="14">
        <v>65787</v>
      </c>
      <c r="H14" s="14">
        <v>58438</v>
      </c>
      <c r="I14" s="14">
        <v>62545</v>
      </c>
      <c r="J14" s="14">
        <v>43888</v>
      </c>
      <c r="K14" s="14">
        <v>57757</v>
      </c>
      <c r="L14" s="14">
        <v>21726</v>
      </c>
      <c r="M14" s="14">
        <v>12476</v>
      </c>
      <c r="N14" s="12">
        <f t="shared" si="2"/>
        <v>545947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1859</v>
      </c>
      <c r="C15" s="14">
        <v>1771</v>
      </c>
      <c r="D15" s="14">
        <v>1507</v>
      </c>
      <c r="E15" s="14">
        <v>387</v>
      </c>
      <c r="F15" s="14">
        <v>1517</v>
      </c>
      <c r="G15" s="14">
        <v>3207</v>
      </c>
      <c r="H15" s="14">
        <v>2233</v>
      </c>
      <c r="I15" s="14">
        <v>1344</v>
      </c>
      <c r="J15" s="14">
        <v>1247</v>
      </c>
      <c r="K15" s="14">
        <v>1287</v>
      </c>
      <c r="L15" s="14">
        <v>583</v>
      </c>
      <c r="M15" s="14">
        <v>237</v>
      </c>
      <c r="N15" s="12">
        <f t="shared" si="2"/>
        <v>17179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36252</v>
      </c>
      <c r="C16" s="14">
        <f>C17+C18+C19</f>
        <v>22446</v>
      </c>
      <c r="D16" s="14">
        <f>D17+D18+D19</f>
        <v>25639</v>
      </c>
      <c r="E16" s="14">
        <f>E17+E18+E19</f>
        <v>4543</v>
      </c>
      <c r="F16" s="14">
        <f aca="true" t="shared" si="5" ref="F16:M16">F17+F18+F19</f>
        <v>22187</v>
      </c>
      <c r="G16" s="14">
        <f t="shared" si="5"/>
        <v>33070</v>
      </c>
      <c r="H16" s="14">
        <f t="shared" si="5"/>
        <v>28003</v>
      </c>
      <c r="I16" s="14">
        <f t="shared" si="5"/>
        <v>28790</v>
      </c>
      <c r="J16" s="14">
        <f t="shared" si="5"/>
        <v>19572</v>
      </c>
      <c r="K16" s="14">
        <f t="shared" si="5"/>
        <v>25817</v>
      </c>
      <c r="L16" s="14">
        <f t="shared" si="5"/>
        <v>7119</v>
      </c>
      <c r="M16" s="14">
        <f t="shared" si="5"/>
        <v>3291</v>
      </c>
      <c r="N16" s="12">
        <f t="shared" si="2"/>
        <v>256729</v>
      </c>
    </row>
    <row r="17" spans="1:25" ht="18.75" customHeight="1">
      <c r="A17" s="15" t="s">
        <v>23</v>
      </c>
      <c r="B17" s="14">
        <v>9498</v>
      </c>
      <c r="C17" s="14">
        <v>6486</v>
      </c>
      <c r="D17" s="14">
        <v>6796</v>
      </c>
      <c r="E17" s="14">
        <v>1226</v>
      </c>
      <c r="F17" s="14">
        <v>5848</v>
      </c>
      <c r="G17" s="14">
        <v>9778</v>
      </c>
      <c r="H17" s="14">
        <v>8377</v>
      </c>
      <c r="I17" s="14">
        <v>9150</v>
      </c>
      <c r="J17" s="14">
        <v>5889</v>
      </c>
      <c r="K17" s="14">
        <v>7904</v>
      </c>
      <c r="L17" s="14">
        <v>2317</v>
      </c>
      <c r="M17" s="14">
        <v>1010</v>
      </c>
      <c r="N17" s="12">
        <f t="shared" si="2"/>
        <v>74279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3899</v>
      </c>
      <c r="C18" s="14">
        <v>1731</v>
      </c>
      <c r="D18" s="14">
        <v>3962</v>
      </c>
      <c r="E18" s="14">
        <v>509</v>
      </c>
      <c r="F18" s="14">
        <v>2385</v>
      </c>
      <c r="G18" s="14">
        <v>3629</v>
      </c>
      <c r="H18" s="14">
        <v>3580</v>
      </c>
      <c r="I18" s="14">
        <v>4138</v>
      </c>
      <c r="J18" s="14">
        <v>2828</v>
      </c>
      <c r="K18" s="14">
        <v>4324</v>
      </c>
      <c r="L18" s="14">
        <v>1254</v>
      </c>
      <c r="M18" s="14">
        <v>533</v>
      </c>
      <c r="N18" s="12">
        <f t="shared" si="2"/>
        <v>32772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22855</v>
      </c>
      <c r="C19" s="14">
        <v>14229</v>
      </c>
      <c r="D19" s="14">
        <v>14881</v>
      </c>
      <c r="E19" s="14">
        <v>2808</v>
      </c>
      <c r="F19" s="14">
        <v>13954</v>
      </c>
      <c r="G19" s="14">
        <v>19663</v>
      </c>
      <c r="H19" s="14">
        <v>16046</v>
      </c>
      <c r="I19" s="14">
        <v>15502</v>
      </c>
      <c r="J19" s="14">
        <v>10855</v>
      </c>
      <c r="K19" s="14">
        <v>13589</v>
      </c>
      <c r="L19" s="14">
        <v>3548</v>
      </c>
      <c r="M19" s="14">
        <v>1748</v>
      </c>
      <c r="N19" s="12">
        <f t="shared" si="2"/>
        <v>149678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102407</v>
      </c>
      <c r="C20" s="18">
        <f>C21+C22+C23</f>
        <v>57720</v>
      </c>
      <c r="D20" s="18">
        <f>D21+D22+D23</f>
        <v>66551</v>
      </c>
      <c r="E20" s="18">
        <f>E21+E22+E23</f>
        <v>11036</v>
      </c>
      <c r="F20" s="18">
        <f aca="true" t="shared" si="6" ref="F20:M20">F21+F22+F23</f>
        <v>52581</v>
      </c>
      <c r="G20" s="18">
        <f t="shared" si="6"/>
        <v>81322</v>
      </c>
      <c r="H20" s="18">
        <f t="shared" si="6"/>
        <v>85476</v>
      </c>
      <c r="I20" s="18">
        <f t="shared" si="6"/>
        <v>88175</v>
      </c>
      <c r="J20" s="18">
        <f t="shared" si="6"/>
        <v>54700</v>
      </c>
      <c r="K20" s="18">
        <f t="shared" si="6"/>
        <v>87689</v>
      </c>
      <c r="L20" s="18">
        <f t="shared" si="6"/>
        <v>28615</v>
      </c>
      <c r="M20" s="18">
        <f t="shared" si="6"/>
        <v>13543</v>
      </c>
      <c r="N20" s="12">
        <f aca="true" t="shared" si="7" ref="N20:N26">SUM(B20:M20)</f>
        <v>729815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57648</v>
      </c>
      <c r="C21" s="14">
        <v>35079</v>
      </c>
      <c r="D21" s="14">
        <v>38374</v>
      </c>
      <c r="E21" s="14">
        <v>6385</v>
      </c>
      <c r="F21" s="14">
        <v>30530</v>
      </c>
      <c r="G21" s="14">
        <v>48044</v>
      </c>
      <c r="H21" s="14">
        <v>51946</v>
      </c>
      <c r="I21" s="14">
        <v>50874</v>
      </c>
      <c r="J21" s="14">
        <v>31207</v>
      </c>
      <c r="K21" s="14">
        <v>47596</v>
      </c>
      <c r="L21" s="14">
        <v>15837</v>
      </c>
      <c r="M21" s="14">
        <v>7433</v>
      </c>
      <c r="N21" s="12">
        <f t="shared" si="7"/>
        <v>420953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43736</v>
      </c>
      <c r="C22" s="14">
        <v>21916</v>
      </c>
      <c r="D22" s="14">
        <v>27573</v>
      </c>
      <c r="E22" s="14">
        <v>4502</v>
      </c>
      <c r="F22" s="14">
        <v>21371</v>
      </c>
      <c r="G22" s="14">
        <v>31976</v>
      </c>
      <c r="H22" s="14">
        <v>32586</v>
      </c>
      <c r="I22" s="14">
        <v>36615</v>
      </c>
      <c r="J22" s="14">
        <v>22926</v>
      </c>
      <c r="K22" s="14">
        <v>39436</v>
      </c>
      <c r="L22" s="14">
        <v>12485</v>
      </c>
      <c r="M22" s="14">
        <v>6015</v>
      </c>
      <c r="N22" s="12">
        <f t="shared" si="7"/>
        <v>301137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1023</v>
      </c>
      <c r="C23" s="14">
        <v>725</v>
      </c>
      <c r="D23" s="14">
        <v>604</v>
      </c>
      <c r="E23" s="14">
        <v>149</v>
      </c>
      <c r="F23" s="14">
        <v>680</v>
      </c>
      <c r="G23" s="14">
        <v>1302</v>
      </c>
      <c r="H23" s="14">
        <v>944</v>
      </c>
      <c r="I23" s="14">
        <v>686</v>
      </c>
      <c r="J23" s="14">
        <v>567</v>
      </c>
      <c r="K23" s="14">
        <v>657</v>
      </c>
      <c r="L23" s="14">
        <v>293</v>
      </c>
      <c r="M23" s="14">
        <v>95</v>
      </c>
      <c r="N23" s="12">
        <f t="shared" si="7"/>
        <v>7725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51954</v>
      </c>
      <c r="C24" s="14">
        <f>C25+C26</f>
        <v>38330</v>
      </c>
      <c r="D24" s="14">
        <f>D25+D26</f>
        <v>40535</v>
      </c>
      <c r="E24" s="14">
        <f>E25+E26</f>
        <v>8710</v>
      </c>
      <c r="F24" s="14">
        <f aca="true" t="shared" si="8" ref="F24:M24">F25+F26</f>
        <v>36796</v>
      </c>
      <c r="G24" s="14">
        <f t="shared" si="8"/>
        <v>57128</v>
      </c>
      <c r="H24" s="14">
        <f t="shared" si="8"/>
        <v>51709</v>
      </c>
      <c r="I24" s="14">
        <f t="shared" si="8"/>
        <v>38584</v>
      </c>
      <c r="J24" s="14">
        <f t="shared" si="8"/>
        <v>32234</v>
      </c>
      <c r="K24" s="14">
        <f t="shared" si="8"/>
        <v>31096</v>
      </c>
      <c r="L24" s="14">
        <f t="shared" si="8"/>
        <v>9749</v>
      </c>
      <c r="M24" s="14">
        <f t="shared" si="8"/>
        <v>4080</v>
      </c>
      <c r="N24" s="12">
        <f t="shared" si="7"/>
        <v>400905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33251</v>
      </c>
      <c r="C25" s="14">
        <v>24531</v>
      </c>
      <c r="D25" s="14">
        <v>25942</v>
      </c>
      <c r="E25" s="14">
        <v>5574</v>
      </c>
      <c r="F25" s="14">
        <v>23549</v>
      </c>
      <c r="G25" s="14">
        <v>36562</v>
      </c>
      <c r="H25" s="14">
        <v>33094</v>
      </c>
      <c r="I25" s="14">
        <v>24694</v>
      </c>
      <c r="J25" s="14">
        <v>20630</v>
      </c>
      <c r="K25" s="14">
        <v>19901</v>
      </c>
      <c r="L25" s="14">
        <v>6239</v>
      </c>
      <c r="M25" s="14">
        <v>2611</v>
      </c>
      <c r="N25" s="12">
        <f t="shared" si="7"/>
        <v>256578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18703</v>
      </c>
      <c r="C26" s="14">
        <v>13799</v>
      </c>
      <c r="D26" s="14">
        <v>14593</v>
      </c>
      <c r="E26" s="14">
        <v>3136</v>
      </c>
      <c r="F26" s="14">
        <v>13247</v>
      </c>
      <c r="G26" s="14">
        <v>20566</v>
      </c>
      <c r="H26" s="14">
        <v>18615</v>
      </c>
      <c r="I26" s="14">
        <v>13890</v>
      </c>
      <c r="J26" s="14">
        <v>11604</v>
      </c>
      <c r="K26" s="14">
        <v>11195</v>
      </c>
      <c r="L26" s="14">
        <v>3510</v>
      </c>
      <c r="M26" s="14">
        <v>1469</v>
      </c>
      <c r="N26" s="12">
        <f t="shared" si="7"/>
        <v>144327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1.8783</v>
      </c>
      <c r="C34" s="26">
        <v>1.8146</v>
      </c>
      <c r="D34" s="26">
        <v>1.681</v>
      </c>
      <c r="E34" s="26">
        <v>2.3342</v>
      </c>
      <c r="F34" s="26">
        <v>1.9616</v>
      </c>
      <c r="G34" s="26">
        <v>1.5543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2.2256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1.8783</v>
      </c>
      <c r="C35" s="26">
        <f>C32*C34</f>
        <v>1.8146</v>
      </c>
      <c r="D35" s="26">
        <f>D32*D34</f>
        <v>1.681</v>
      </c>
      <c r="E35" s="26">
        <f>E32*E34</f>
        <v>2.3342</v>
      </c>
      <c r="F35" s="26">
        <f aca="true" t="shared" si="10" ref="F35:M35">F32*F34</f>
        <v>1.9616</v>
      </c>
      <c r="G35" s="26">
        <f t="shared" si="10"/>
        <v>1.5543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2.2256</v>
      </c>
      <c r="N35" s="27"/>
    </row>
    <row r="36" spans="1:25" ht="18.75" customHeight="1">
      <c r="A36" s="57" t="s">
        <v>43</v>
      </c>
      <c r="B36" s="26">
        <v>-0.00619454</v>
      </c>
      <c r="C36" s="26">
        <v>-0.006</v>
      </c>
      <c r="D36" s="26">
        <v>-0.00554995</v>
      </c>
      <c r="E36" s="26">
        <v>-0.0062816</v>
      </c>
      <c r="F36" s="26">
        <v>-0.00635795</v>
      </c>
      <c r="G36" s="26">
        <v>-0.0051</v>
      </c>
      <c r="H36" s="26">
        <v>-0.0056</v>
      </c>
      <c r="I36" s="26">
        <v>-0.0056882</v>
      </c>
      <c r="J36" s="26">
        <v>-0.0063657</v>
      </c>
      <c r="K36" s="26">
        <v>-0.00625024</v>
      </c>
      <c r="L36" s="26">
        <v>-0.00736857</v>
      </c>
      <c r="M36" s="26">
        <v>-0.00732144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25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670351.9069836399</v>
      </c>
      <c r="C42" s="65">
        <f aca="true" t="shared" si="12" ref="C42:M42">C43+C44+C45+C46</f>
        <v>434692.76479999995</v>
      </c>
      <c r="D42" s="65">
        <f t="shared" si="12"/>
        <v>487547.72698920005</v>
      </c>
      <c r="E42" s="65">
        <f t="shared" si="12"/>
        <v>115526.7251216</v>
      </c>
      <c r="F42" s="65">
        <f t="shared" si="12"/>
        <v>432101.5296165501</v>
      </c>
      <c r="G42" s="65">
        <f t="shared" si="12"/>
        <v>539535.8708</v>
      </c>
      <c r="H42" s="65">
        <f t="shared" si="12"/>
        <v>604957.9668</v>
      </c>
      <c r="I42" s="65">
        <f t="shared" si="12"/>
        <v>551924.2963923999</v>
      </c>
      <c r="J42" s="65">
        <f t="shared" si="12"/>
        <v>442085.615836</v>
      </c>
      <c r="K42" s="65">
        <f t="shared" si="12"/>
        <v>538732.95894272</v>
      </c>
      <c r="L42" s="65">
        <f t="shared" si="12"/>
        <v>227162.76782244002</v>
      </c>
      <c r="M42" s="65">
        <f t="shared" si="12"/>
        <v>113904.48524544</v>
      </c>
      <c r="N42" s="65">
        <f>N43+N44+N45+N46</f>
        <v>5158524.61534999</v>
      </c>
    </row>
    <row r="43" spans="1:14" ht="18.75" customHeight="1">
      <c r="A43" s="62" t="s">
        <v>86</v>
      </c>
      <c r="B43" s="59">
        <f aca="true" t="shared" si="13" ref="B43:H43">B35*B7</f>
        <v>669302.1522</v>
      </c>
      <c r="C43" s="59">
        <f t="shared" si="13"/>
        <v>433631.3328</v>
      </c>
      <c r="D43" s="59">
        <f t="shared" si="13"/>
        <v>477040.90400000004</v>
      </c>
      <c r="E43" s="59">
        <f t="shared" si="13"/>
        <v>115190.4358</v>
      </c>
      <c r="F43" s="59">
        <f t="shared" si="13"/>
        <v>431338.1856</v>
      </c>
      <c r="G43" s="59">
        <f t="shared" si="13"/>
        <v>538641.1107</v>
      </c>
      <c r="H43" s="59">
        <f t="shared" si="13"/>
        <v>603918.106</v>
      </c>
      <c r="I43" s="59">
        <f>I35*I7</f>
        <v>551141.7096</v>
      </c>
      <c r="J43" s="59">
        <f>J35*J7</f>
        <v>441370.78</v>
      </c>
      <c r="K43" s="59">
        <f>K35*K7</f>
        <v>537887.4863999999</v>
      </c>
      <c r="L43" s="59">
        <f>L35*L7</f>
        <v>226626.3132</v>
      </c>
      <c r="M43" s="59">
        <f>M35*M7</f>
        <v>113559.0144</v>
      </c>
      <c r="N43" s="61">
        <f>SUM(B43:M43)</f>
        <v>5139647.5307</v>
      </c>
    </row>
    <row r="44" spans="1:14" ht="18.75" customHeight="1">
      <c r="A44" s="62" t="s">
        <v>87</v>
      </c>
      <c r="B44" s="59">
        <f aca="true" t="shared" si="14" ref="B44:M44">B36*B7</f>
        <v>-2207.32521636</v>
      </c>
      <c r="C44" s="59">
        <f t="shared" si="14"/>
        <v>-1433.808</v>
      </c>
      <c r="D44" s="59">
        <f t="shared" si="14"/>
        <v>-1574.9870108</v>
      </c>
      <c r="E44" s="59">
        <f t="shared" si="14"/>
        <v>-309.9906784</v>
      </c>
      <c r="F44" s="59">
        <f t="shared" si="14"/>
        <v>-1398.05598345</v>
      </c>
      <c r="G44" s="59">
        <f t="shared" si="14"/>
        <v>-1767.3999000000001</v>
      </c>
      <c r="H44" s="59">
        <f t="shared" si="14"/>
        <v>-1857.6992</v>
      </c>
      <c r="I44" s="59">
        <f t="shared" si="14"/>
        <v>-1764.0132076</v>
      </c>
      <c r="J44" s="59">
        <f t="shared" si="14"/>
        <v>-1403.764164</v>
      </c>
      <c r="K44" s="59">
        <f t="shared" si="14"/>
        <v>-1756.76745728</v>
      </c>
      <c r="L44" s="59">
        <f t="shared" si="14"/>
        <v>-734.70537756</v>
      </c>
      <c r="M44" s="59">
        <f t="shared" si="14"/>
        <v>-373.56915456</v>
      </c>
      <c r="N44" s="28">
        <f>SUM(B44:M44)</f>
        <v>-16582.085350010002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9920.41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9920.41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-90676.32</v>
      </c>
      <c r="C48" s="28">
        <f aca="true" t="shared" si="16" ref="C48:M48">+C49+C52+C60+C61</f>
        <v>-84776.23999999999</v>
      </c>
      <c r="D48" s="28">
        <f t="shared" si="16"/>
        <v>-69437.04000000001</v>
      </c>
      <c r="E48" s="28">
        <f t="shared" si="16"/>
        <v>-12701.119999999999</v>
      </c>
      <c r="F48" s="28">
        <f t="shared" si="16"/>
        <v>-54999.8</v>
      </c>
      <c r="G48" s="28">
        <f t="shared" si="16"/>
        <v>-101093.84</v>
      </c>
      <c r="H48" s="28">
        <f t="shared" si="16"/>
        <v>-123037.48</v>
      </c>
      <c r="I48" s="28">
        <f t="shared" si="16"/>
        <v>-63585.520000000004</v>
      </c>
      <c r="J48" s="28">
        <f t="shared" si="16"/>
        <v>-76292.84</v>
      </c>
      <c r="K48" s="28">
        <f t="shared" si="16"/>
        <v>-66286.84</v>
      </c>
      <c r="L48" s="28">
        <f t="shared" si="16"/>
        <v>-34908.799999999996</v>
      </c>
      <c r="M48" s="28">
        <f t="shared" si="16"/>
        <v>-19905.399999999998</v>
      </c>
      <c r="N48" s="28">
        <f>+N49+N52+N60+N61</f>
        <v>-797701.24</v>
      </c>
    </row>
    <row r="49" spans="1:14" ht="18.75" customHeight="1">
      <c r="A49" s="17" t="s">
        <v>48</v>
      </c>
      <c r="B49" s="29">
        <f>B50+B51</f>
        <v>-90466.6</v>
      </c>
      <c r="C49" s="29">
        <f>C50+C51</f>
        <v>-84656.4</v>
      </c>
      <c r="D49" s="29">
        <f>D50+D51</f>
        <v>-69338.6</v>
      </c>
      <c r="E49" s="29">
        <f>E50+E51</f>
        <v>-12619.8</v>
      </c>
      <c r="F49" s="29">
        <f aca="true" t="shared" si="17" ref="F49:M49">F50+F51</f>
        <v>-54978.4</v>
      </c>
      <c r="G49" s="29">
        <f t="shared" si="17"/>
        <v>-101038.2</v>
      </c>
      <c r="H49" s="29">
        <f t="shared" si="17"/>
        <v>-122926.2</v>
      </c>
      <c r="I49" s="29">
        <f t="shared" si="17"/>
        <v>-63482.8</v>
      </c>
      <c r="J49" s="29">
        <f t="shared" si="17"/>
        <v>-76087.4</v>
      </c>
      <c r="K49" s="29">
        <f t="shared" si="17"/>
        <v>-66188.4</v>
      </c>
      <c r="L49" s="29">
        <f t="shared" si="17"/>
        <v>-34823.2</v>
      </c>
      <c r="M49" s="29">
        <f t="shared" si="17"/>
        <v>-19862.6</v>
      </c>
      <c r="N49" s="28">
        <f aca="true" t="shared" si="18" ref="N49:N61">SUM(B49:M49)</f>
        <v>-796468.6</v>
      </c>
    </row>
    <row r="50" spans="1:25" ht="18.75" customHeight="1">
      <c r="A50" s="13" t="s">
        <v>49</v>
      </c>
      <c r="B50" s="20">
        <f>ROUND(-B9*$D$3,2)</f>
        <v>-90466.6</v>
      </c>
      <c r="C50" s="20">
        <f>ROUND(-C9*$D$3,2)</f>
        <v>-84656.4</v>
      </c>
      <c r="D50" s="20">
        <f>ROUND(-D9*$D$3,2)</f>
        <v>-69338.6</v>
      </c>
      <c r="E50" s="20">
        <f>ROUND(-E9*$D$3,2)</f>
        <v>-12619.8</v>
      </c>
      <c r="F50" s="20">
        <f aca="true" t="shared" si="19" ref="F50:M50">ROUND(-F9*$D$3,2)</f>
        <v>-54978.4</v>
      </c>
      <c r="G50" s="20">
        <f t="shared" si="19"/>
        <v>-101038.2</v>
      </c>
      <c r="H50" s="20">
        <f t="shared" si="19"/>
        <v>-122926.2</v>
      </c>
      <c r="I50" s="20">
        <f t="shared" si="19"/>
        <v>-63482.8</v>
      </c>
      <c r="J50" s="20">
        <f t="shared" si="19"/>
        <v>-76087.4</v>
      </c>
      <c r="K50" s="20">
        <f t="shared" si="19"/>
        <v>-66188.4</v>
      </c>
      <c r="L50" s="20">
        <f t="shared" si="19"/>
        <v>-34823.2</v>
      </c>
      <c r="M50" s="20">
        <f t="shared" si="19"/>
        <v>-19862.6</v>
      </c>
      <c r="N50" s="50">
        <f t="shared" si="18"/>
        <v>-796468.6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101</v>
      </c>
      <c r="B63" s="32">
        <f aca="true" t="shared" si="22" ref="B63:M63">+B42+B48</f>
        <v>579675.58698364</v>
      </c>
      <c r="C63" s="32">
        <f t="shared" si="22"/>
        <v>349916.52479999996</v>
      </c>
      <c r="D63" s="32">
        <f t="shared" si="22"/>
        <v>418110.68698920007</v>
      </c>
      <c r="E63" s="32">
        <f t="shared" si="22"/>
        <v>102825.6051216</v>
      </c>
      <c r="F63" s="32">
        <f t="shared" si="22"/>
        <v>377101.7296165501</v>
      </c>
      <c r="G63" s="32">
        <f t="shared" si="22"/>
        <v>438442.03080000007</v>
      </c>
      <c r="H63" s="32">
        <f t="shared" si="22"/>
        <v>481920.4868000001</v>
      </c>
      <c r="I63" s="32">
        <f t="shared" si="22"/>
        <v>488338.7763923999</v>
      </c>
      <c r="J63" s="32">
        <f t="shared" si="22"/>
        <v>365792.775836</v>
      </c>
      <c r="K63" s="32">
        <f t="shared" si="22"/>
        <v>472446.11894272</v>
      </c>
      <c r="L63" s="32">
        <f t="shared" si="22"/>
        <v>192253.96782244003</v>
      </c>
      <c r="M63" s="32">
        <f t="shared" si="22"/>
        <v>93999.08524544</v>
      </c>
      <c r="N63" s="32">
        <f>SUM(B63:M63)</f>
        <v>4360823.375349989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579675.58</v>
      </c>
      <c r="C66" s="39">
        <f aca="true" t="shared" si="23" ref="C66:M66">SUM(C67:C80)</f>
        <v>349916.52</v>
      </c>
      <c r="D66" s="39">
        <f t="shared" si="23"/>
        <v>418110.68</v>
      </c>
      <c r="E66" s="39">
        <f t="shared" si="23"/>
        <v>102825.61</v>
      </c>
      <c r="F66" s="39">
        <f t="shared" si="23"/>
        <v>377101.73</v>
      </c>
      <c r="G66" s="39">
        <f t="shared" si="23"/>
        <v>438442.03</v>
      </c>
      <c r="H66" s="39">
        <f t="shared" si="23"/>
        <v>481920.48</v>
      </c>
      <c r="I66" s="39">
        <f t="shared" si="23"/>
        <v>488338.78</v>
      </c>
      <c r="J66" s="39">
        <f t="shared" si="23"/>
        <v>365792.78</v>
      </c>
      <c r="K66" s="39">
        <f t="shared" si="23"/>
        <v>472446.12</v>
      </c>
      <c r="L66" s="39">
        <f t="shared" si="23"/>
        <v>192253.96</v>
      </c>
      <c r="M66" s="39">
        <f t="shared" si="23"/>
        <v>93999.08</v>
      </c>
      <c r="N66" s="32">
        <f>SUM(N67:N80)</f>
        <v>4360823.350000001</v>
      </c>
    </row>
    <row r="67" spans="1:14" ht="18.75" customHeight="1">
      <c r="A67" s="17" t="s">
        <v>91</v>
      </c>
      <c r="B67" s="39">
        <v>108880.47</v>
      </c>
      <c r="C67" s="39">
        <v>102307.54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211188.01</v>
      </c>
    </row>
    <row r="68" spans="1:14" ht="18.75" customHeight="1">
      <c r="A68" s="17" t="s">
        <v>92</v>
      </c>
      <c r="B68" s="39">
        <v>470795.11</v>
      </c>
      <c r="C68" s="39">
        <v>247608.98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718404.09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418110.68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418110.68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102825.61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102825.61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377101.73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377101.73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438442.03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438442.03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369468.35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369468.35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112452.13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112452.13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488338.78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488338.78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365792.78</v>
      </c>
      <c r="K76" s="38">
        <v>0</v>
      </c>
      <c r="L76" s="38">
        <v>0</v>
      </c>
      <c r="M76" s="38">
        <v>0</v>
      </c>
      <c r="N76" s="32">
        <f t="shared" si="24"/>
        <v>365792.78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472446.12</v>
      </c>
      <c r="L77" s="38">
        <v>0</v>
      </c>
      <c r="M77" s="66"/>
      <c r="N77" s="29">
        <f t="shared" si="24"/>
        <v>472446.12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192253.96</v>
      </c>
      <c r="M78" s="38">
        <v>0</v>
      </c>
      <c r="N78" s="32">
        <f t="shared" si="24"/>
        <v>192253.96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93999.08</v>
      </c>
      <c r="N79" s="29">
        <f t="shared" si="24"/>
        <v>93999.08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2.1189280078357893</v>
      </c>
      <c r="C84" s="48">
        <v>2.0780921676014517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1.8343650433929488</v>
      </c>
      <c r="C85" s="48">
        <v>1.7309911835288312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1.6830664061018241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2.341014511370038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1.965071465483126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1.5568819151115716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1.833877364971211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1.7918077073557273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1.7797235129608728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2.004741591855614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1.916708028344054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2.278280256573595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2.2323707519096896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2016-02-25T18:29:52Z</dcterms:modified>
  <cp:category/>
  <cp:version/>
  <cp:contentType/>
  <cp:contentStatus/>
</cp:coreProperties>
</file>