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<sst xmlns="http://schemas.openxmlformats.org/spreadsheetml/2006/main" count="109" uniqueCount="107">
  <si>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</si>
  <si>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</si>
  <si>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</si>
  <si>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</si>
  <si>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</si>
  <si>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</si>
  <si>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</si>
  <si>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</si>
  <si>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</si>
  <si>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</si>
  <si>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</si>
  <si>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</si>
  <si>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</si>
  <si>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</si>
  <si>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</si>
  <si>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</si>
  <si>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</si>
  <si>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</si>
  <si>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</si>
  <si>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</si>
  <si>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</si>
  <si>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</si>
  <si>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</si>
  <si>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</si>
  <si>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</si>
  <si>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</si>
  <si>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</si>
  <si>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</si>
  <si>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</si>
  <si>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</si>
  <si>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</si>
  <si>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</si>
  <si>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</si>
  <si>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</si>
  <si>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</si>
  <si>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</si>
  <si>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</si>
  <si>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</si>
  <si>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</si>
  <si>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</si>
  <si>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</si>
  <si>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</si>
  <si>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</si>
  <si>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</si>
  <si>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</si>
  <si>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</si>
  <si>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</si>
  <si>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</si>
  <si>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</si>
  <si>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</si>
  <si>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</si>
  <si>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</si>
  <si>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</si>
  <si>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</si>
  <si>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</si>
  <si>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</si>
  <si>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</si>
  <si>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</si>
  <si>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</si>
  <si>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</si>
  <si>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</si>
  <si>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</si>
  <si>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</si>
  <si>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</si>
  <si>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</si>
  <si>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</si>
  <si>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</si>
  <si>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</si>
  <si>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</si>
  <si>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</si>
  <si>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</si>
  <si>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</si>
  <si>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</si>
  <si>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</si>
  <si>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</si>
  <si>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</si>
  <si>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</si>
  <si>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</si>
  <si>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</si>
  <si>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</si>
  <si>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</si>
  <si>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</si>
  <si>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</si>
  <si>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</si>
  <si>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</si>
  <si>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</si>
  <si>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</si>
  <si>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</si>
  <si>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</si>
  <si>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</si>
  <si>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</si>
  <si>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</si>
  <si>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</si>
  <si>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</si>
  <si>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</si>
  <si>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</si>
  <si>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</si>
  <si>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</si>
  <si>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</si>
  <si>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</si>
  <si>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</si>
  <si>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</si>
  <si>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</si>
  <si>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</si>
  <si>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</si>
  <si>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</si>
  <si>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21/02/16 - VENCIMENTO 26/02/16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</si>
</sst>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25" ht="18.75" customHeight="1">
      <c r="A7" s="9" t="s">
        <v>3</v>
      </c>
      <c r="B7" s="10">
        <f>B8+B20+B24</f>
        <v>218290</v>
      </c>
      <c r="C7" s="10">
        <f>C8+C20+C24</f>
        <v>143545</v>
      </c>
      <c r="D7" s="10">
        <f>D8+D20+D24</f>
        <v>169665</v>
      </c>
      <c r="E7" s="10">
        <f>E8+E20+E24</f>
        <v>25383</v>
      </c>
      <c r="F7" s="10">
        <f aca="true" t="shared" si="0" ref="F7:M7">F8+F20+F24</f>
        <v>135648</v>
      </c>
      <c r="G7" s="10">
        <f t="shared" si="0"/>
        <v>201393</v>
      </c>
      <c r="H7" s="10">
        <f t="shared" si="0"/>
        <v>183778</v>
      </c>
      <c r="I7" s="10">
        <f t="shared" si="0"/>
        <v>194665</v>
      </c>
      <c r="J7" s="10">
        <f t="shared" si="0"/>
        <v>141204</v>
      </c>
      <c r="K7" s="10">
        <f t="shared" si="0"/>
        <v>181423</v>
      </c>
      <c r="L7" s="10">
        <f t="shared" si="0"/>
        <v>59575</v>
      </c>
      <c r="M7" s="10">
        <f t="shared" si="0"/>
        <v>27613</v>
      </c>
      <c r="N7" s="10">
        <f>+N8+N20+N24</f>
        <v>1682182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121264</v>
      </c>
      <c r="C8" s="12">
        <f>+C9+C12+C16</f>
        <v>83371</v>
      </c>
      <c r="D8" s="12">
        <f>+D9+D12+D16</f>
        <v>100289</v>
      </c>
      <c r="E8" s="12">
        <f>+E9+E12+E16</f>
        <v>14438</v>
      </c>
      <c r="F8" s="12">
        <f aca="true" t="shared" si="1" ref="F8:M8">+F9+F12+F16</f>
        <v>80371</v>
      </c>
      <c r="G8" s="12">
        <f t="shared" si="1"/>
        <v>121362</v>
      </c>
      <c r="H8" s="12">
        <f t="shared" si="1"/>
        <v>108877</v>
      </c>
      <c r="I8" s="12">
        <f t="shared" si="1"/>
        <v>111286</v>
      </c>
      <c r="J8" s="12">
        <f t="shared" si="1"/>
        <v>82063</v>
      </c>
      <c r="K8" s="12">
        <f t="shared" si="1"/>
        <v>102111</v>
      </c>
      <c r="L8" s="12">
        <f t="shared" si="1"/>
        <v>35468</v>
      </c>
      <c r="M8" s="12">
        <f t="shared" si="1"/>
        <v>17520</v>
      </c>
      <c r="N8" s="12">
        <f>SUM(B8:M8)</f>
        <v>978420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18211</v>
      </c>
      <c r="C9" s="14">
        <v>16138</v>
      </c>
      <c r="D9" s="14">
        <v>13762</v>
      </c>
      <c r="E9" s="14">
        <v>1921</v>
      </c>
      <c r="F9" s="14">
        <v>11118</v>
      </c>
      <c r="G9" s="14">
        <v>19588</v>
      </c>
      <c r="H9" s="14">
        <v>20887</v>
      </c>
      <c r="I9" s="14">
        <v>12414</v>
      </c>
      <c r="J9" s="14">
        <v>15165</v>
      </c>
      <c r="K9" s="14">
        <v>13256</v>
      </c>
      <c r="L9" s="14">
        <v>6002</v>
      </c>
      <c r="M9" s="14">
        <v>2961</v>
      </c>
      <c r="N9" s="12">
        <f aca="true" t="shared" si="2" ref="N9:N19">SUM(B9:M9)</f>
        <v>151423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18211</v>
      </c>
      <c r="C10" s="14">
        <f>+C9-C11</f>
        <v>16138</v>
      </c>
      <c r="D10" s="14">
        <f>+D9-D11</f>
        <v>13762</v>
      </c>
      <c r="E10" s="14">
        <f>+E9-E11</f>
        <v>1921</v>
      </c>
      <c r="F10" s="14">
        <f aca="true" t="shared" si="3" ref="F10:M10">+F9-F11</f>
        <v>11118</v>
      </c>
      <c r="G10" s="14">
        <f t="shared" si="3"/>
        <v>19588</v>
      </c>
      <c r="H10" s="14">
        <f t="shared" si="3"/>
        <v>20887</v>
      </c>
      <c r="I10" s="14">
        <f t="shared" si="3"/>
        <v>12414</v>
      </c>
      <c r="J10" s="14">
        <f t="shared" si="3"/>
        <v>15165</v>
      </c>
      <c r="K10" s="14">
        <f t="shared" si="3"/>
        <v>13256</v>
      </c>
      <c r="L10" s="14">
        <f t="shared" si="3"/>
        <v>6002</v>
      </c>
      <c r="M10" s="14">
        <f t="shared" si="3"/>
        <v>2961</v>
      </c>
      <c r="N10" s="12">
        <f t="shared" si="2"/>
        <v>151423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80073</v>
      </c>
      <c r="C12" s="14">
        <f>C13+C14+C15</f>
        <v>53531</v>
      </c>
      <c r="D12" s="14">
        <f>D13+D14+D15</f>
        <v>71495</v>
      </c>
      <c r="E12" s="14">
        <f>E13+E14+E15</f>
        <v>10195</v>
      </c>
      <c r="F12" s="14">
        <f aca="true" t="shared" si="4" ref="F12:M12">F13+F14+F15</f>
        <v>55857</v>
      </c>
      <c r="G12" s="14">
        <f t="shared" si="4"/>
        <v>82831</v>
      </c>
      <c r="H12" s="14">
        <f t="shared" si="4"/>
        <v>72685</v>
      </c>
      <c r="I12" s="14">
        <f t="shared" si="4"/>
        <v>81114</v>
      </c>
      <c r="J12" s="14">
        <f t="shared" si="4"/>
        <v>54595</v>
      </c>
      <c r="K12" s="14">
        <f t="shared" si="4"/>
        <v>72310</v>
      </c>
      <c r="L12" s="14">
        <f t="shared" si="4"/>
        <v>24908</v>
      </c>
      <c r="M12" s="14">
        <f t="shared" si="4"/>
        <v>12653</v>
      </c>
      <c r="N12" s="12">
        <f t="shared" si="2"/>
        <v>672247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41304</v>
      </c>
      <c r="C13" s="14">
        <v>28857</v>
      </c>
      <c r="D13" s="14">
        <v>35773</v>
      </c>
      <c r="E13" s="14">
        <v>5221</v>
      </c>
      <c r="F13" s="14">
        <v>29457</v>
      </c>
      <c r="G13" s="14">
        <v>44815</v>
      </c>
      <c r="H13" s="14">
        <v>40040</v>
      </c>
      <c r="I13" s="14">
        <v>42588</v>
      </c>
      <c r="J13" s="14">
        <v>26959</v>
      </c>
      <c r="K13" s="14">
        <v>35153</v>
      </c>
      <c r="L13" s="14">
        <v>11780</v>
      </c>
      <c r="M13" s="14">
        <v>5734</v>
      </c>
      <c r="N13" s="12">
        <f t="shared" si="2"/>
        <v>347681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37859</v>
      </c>
      <c r="C14" s="14">
        <v>23731</v>
      </c>
      <c r="D14" s="14">
        <v>34944</v>
      </c>
      <c r="E14" s="14">
        <v>4791</v>
      </c>
      <c r="F14" s="14">
        <v>25655</v>
      </c>
      <c r="G14" s="14">
        <v>36430</v>
      </c>
      <c r="H14" s="14">
        <v>31519</v>
      </c>
      <c r="I14" s="14">
        <v>37813</v>
      </c>
      <c r="J14" s="14">
        <v>26988</v>
      </c>
      <c r="K14" s="14">
        <v>36443</v>
      </c>
      <c r="L14" s="14">
        <v>12813</v>
      </c>
      <c r="M14" s="14">
        <v>6805</v>
      </c>
      <c r="N14" s="12">
        <f t="shared" si="2"/>
        <v>315791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910</v>
      </c>
      <c r="C15" s="14">
        <v>943</v>
      </c>
      <c r="D15" s="14">
        <v>778</v>
      </c>
      <c r="E15" s="14">
        <v>183</v>
      </c>
      <c r="F15" s="14">
        <v>745</v>
      </c>
      <c r="G15" s="14">
        <v>1586</v>
      </c>
      <c r="H15" s="14">
        <v>1126</v>
      </c>
      <c r="I15" s="14">
        <v>713</v>
      </c>
      <c r="J15" s="14">
        <v>648</v>
      </c>
      <c r="K15" s="14">
        <v>714</v>
      </c>
      <c r="L15" s="14">
        <v>315</v>
      </c>
      <c r="M15" s="14">
        <v>114</v>
      </c>
      <c r="N15" s="12">
        <f t="shared" si="2"/>
        <v>8775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22980</v>
      </c>
      <c r="C16" s="14">
        <f>C17+C18+C19</f>
        <v>13702</v>
      </c>
      <c r="D16" s="14">
        <f>D17+D18+D19</f>
        <v>15032</v>
      </c>
      <c r="E16" s="14">
        <f>E17+E18+E19</f>
        <v>2322</v>
      </c>
      <c r="F16" s="14">
        <f aca="true" t="shared" si="5" ref="F16:M16">F17+F18+F19</f>
        <v>13396</v>
      </c>
      <c r="G16" s="14">
        <f t="shared" si="5"/>
        <v>18943</v>
      </c>
      <c r="H16" s="14">
        <f t="shared" si="5"/>
        <v>15305</v>
      </c>
      <c r="I16" s="14">
        <f t="shared" si="5"/>
        <v>17758</v>
      </c>
      <c r="J16" s="14">
        <f t="shared" si="5"/>
        <v>12303</v>
      </c>
      <c r="K16" s="14">
        <f t="shared" si="5"/>
        <v>16545</v>
      </c>
      <c r="L16" s="14">
        <f t="shared" si="5"/>
        <v>4558</v>
      </c>
      <c r="M16" s="14">
        <f t="shared" si="5"/>
        <v>1906</v>
      </c>
      <c r="N16" s="12">
        <f t="shared" si="2"/>
        <v>154750</v>
      </c>
    </row>
    <row r="17" spans="1:25" ht="18.75" customHeight="1">
      <c r="A17" s="15" t="s">
        <v>23</v>
      </c>
      <c r="B17" s="14">
        <v>6405</v>
      </c>
      <c r="C17" s="14">
        <v>4043</v>
      </c>
      <c r="D17" s="14">
        <v>4379</v>
      </c>
      <c r="E17" s="14">
        <v>742</v>
      </c>
      <c r="F17" s="14">
        <v>3899</v>
      </c>
      <c r="G17" s="14">
        <v>5910</v>
      </c>
      <c r="H17" s="14">
        <v>4973</v>
      </c>
      <c r="I17" s="14">
        <v>5805</v>
      </c>
      <c r="J17" s="14">
        <v>3880</v>
      </c>
      <c r="K17" s="14">
        <v>5572</v>
      </c>
      <c r="L17" s="14">
        <v>1469</v>
      </c>
      <c r="M17" s="14">
        <v>599</v>
      </c>
      <c r="N17" s="12">
        <f t="shared" si="2"/>
        <v>47676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2177</v>
      </c>
      <c r="C18" s="14">
        <v>1109</v>
      </c>
      <c r="D18" s="14">
        <v>2079</v>
      </c>
      <c r="E18" s="14">
        <v>258</v>
      </c>
      <c r="F18" s="14">
        <v>1540</v>
      </c>
      <c r="G18" s="14">
        <v>2000</v>
      </c>
      <c r="H18" s="14">
        <v>1742</v>
      </c>
      <c r="I18" s="14">
        <v>2495</v>
      </c>
      <c r="J18" s="14">
        <v>1700</v>
      </c>
      <c r="K18" s="14">
        <v>2677</v>
      </c>
      <c r="L18" s="14">
        <v>781</v>
      </c>
      <c r="M18" s="14">
        <v>297</v>
      </c>
      <c r="N18" s="12">
        <f t="shared" si="2"/>
        <v>18855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14398</v>
      </c>
      <c r="C19" s="14">
        <v>8550</v>
      </c>
      <c r="D19" s="14">
        <v>8574</v>
      </c>
      <c r="E19" s="14">
        <v>1322</v>
      </c>
      <c r="F19" s="14">
        <v>7957</v>
      </c>
      <c r="G19" s="14">
        <v>11033</v>
      </c>
      <c r="H19" s="14">
        <v>8590</v>
      </c>
      <c r="I19" s="14">
        <v>9458</v>
      </c>
      <c r="J19" s="14">
        <v>6723</v>
      </c>
      <c r="K19" s="14">
        <v>8296</v>
      </c>
      <c r="L19" s="14">
        <v>2308</v>
      </c>
      <c r="M19" s="14">
        <v>1010</v>
      </c>
      <c r="N19" s="12">
        <f t="shared" si="2"/>
        <v>88219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59034</v>
      </c>
      <c r="C20" s="18">
        <f>C21+C22+C23</f>
        <v>33010</v>
      </c>
      <c r="D20" s="18">
        <f>D21+D22+D23</f>
        <v>39410</v>
      </c>
      <c r="E20" s="18">
        <f>E21+E22+E23</f>
        <v>5588</v>
      </c>
      <c r="F20" s="18">
        <f aca="true" t="shared" si="6" ref="F20:M20">F21+F22+F23</f>
        <v>27845</v>
      </c>
      <c r="G20" s="18">
        <f t="shared" si="6"/>
        <v>40220</v>
      </c>
      <c r="H20" s="18">
        <f t="shared" si="6"/>
        <v>40624</v>
      </c>
      <c r="I20" s="18">
        <f t="shared" si="6"/>
        <v>55146</v>
      </c>
      <c r="J20" s="18">
        <f t="shared" si="6"/>
        <v>34221</v>
      </c>
      <c r="K20" s="18">
        <f t="shared" si="6"/>
        <v>55964</v>
      </c>
      <c r="L20" s="18">
        <f t="shared" si="6"/>
        <v>17011</v>
      </c>
      <c r="M20" s="18">
        <f t="shared" si="6"/>
        <v>7431</v>
      </c>
      <c r="N20" s="12">
        <f aca="true" t="shared" si="7" ref="N20:N26">SUM(B20:M20)</f>
        <v>415504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34647</v>
      </c>
      <c r="C21" s="14">
        <v>21587</v>
      </c>
      <c r="D21" s="14">
        <v>23962</v>
      </c>
      <c r="E21" s="14">
        <v>3420</v>
      </c>
      <c r="F21" s="14">
        <v>16565</v>
      </c>
      <c r="G21" s="14">
        <v>23758</v>
      </c>
      <c r="H21" s="14">
        <v>24407</v>
      </c>
      <c r="I21" s="14">
        <v>32777</v>
      </c>
      <c r="J21" s="14">
        <v>20150</v>
      </c>
      <c r="K21" s="14">
        <v>30874</v>
      </c>
      <c r="L21" s="14">
        <v>9627</v>
      </c>
      <c r="M21" s="14">
        <v>4212</v>
      </c>
      <c r="N21" s="12">
        <f t="shared" si="7"/>
        <v>245986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23836</v>
      </c>
      <c r="C22" s="14">
        <v>11067</v>
      </c>
      <c r="D22" s="14">
        <v>15167</v>
      </c>
      <c r="E22" s="14">
        <v>2090</v>
      </c>
      <c r="F22" s="14">
        <v>10990</v>
      </c>
      <c r="G22" s="14">
        <v>15910</v>
      </c>
      <c r="H22" s="14">
        <v>15780</v>
      </c>
      <c r="I22" s="14">
        <v>22013</v>
      </c>
      <c r="J22" s="14">
        <v>13801</v>
      </c>
      <c r="K22" s="14">
        <v>24677</v>
      </c>
      <c r="L22" s="14">
        <v>7247</v>
      </c>
      <c r="M22" s="14">
        <v>3169</v>
      </c>
      <c r="N22" s="12">
        <f t="shared" si="7"/>
        <v>165747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551</v>
      </c>
      <c r="C23" s="14">
        <v>356</v>
      </c>
      <c r="D23" s="14">
        <v>281</v>
      </c>
      <c r="E23" s="14">
        <v>78</v>
      </c>
      <c r="F23" s="14">
        <v>290</v>
      </c>
      <c r="G23" s="14">
        <v>552</v>
      </c>
      <c r="H23" s="14">
        <v>437</v>
      </c>
      <c r="I23" s="14">
        <v>356</v>
      </c>
      <c r="J23" s="14">
        <v>270</v>
      </c>
      <c r="K23" s="14">
        <v>413</v>
      </c>
      <c r="L23" s="14">
        <v>137</v>
      </c>
      <c r="M23" s="14">
        <v>50</v>
      </c>
      <c r="N23" s="12">
        <f t="shared" si="7"/>
        <v>3771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37992</v>
      </c>
      <c r="C24" s="14">
        <f>C25+C26</f>
        <v>27164</v>
      </c>
      <c r="D24" s="14">
        <f>D25+D26</f>
        <v>29966</v>
      </c>
      <c r="E24" s="14">
        <f>E25+E26</f>
        <v>5357</v>
      </c>
      <c r="F24" s="14">
        <f aca="true" t="shared" si="8" ref="F24:M24">F25+F26</f>
        <v>27432</v>
      </c>
      <c r="G24" s="14">
        <f t="shared" si="8"/>
        <v>39811</v>
      </c>
      <c r="H24" s="14">
        <f t="shared" si="8"/>
        <v>34277</v>
      </c>
      <c r="I24" s="14">
        <f t="shared" si="8"/>
        <v>28233</v>
      </c>
      <c r="J24" s="14">
        <f t="shared" si="8"/>
        <v>24920</v>
      </c>
      <c r="K24" s="14">
        <f t="shared" si="8"/>
        <v>23348</v>
      </c>
      <c r="L24" s="14">
        <f t="shared" si="8"/>
        <v>7096</v>
      </c>
      <c r="M24" s="14">
        <f t="shared" si="8"/>
        <v>2662</v>
      </c>
      <c r="N24" s="12">
        <f t="shared" si="7"/>
        <v>288258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24315</v>
      </c>
      <c r="C25" s="14">
        <v>17385</v>
      </c>
      <c r="D25" s="14">
        <v>19178</v>
      </c>
      <c r="E25" s="14">
        <v>3428</v>
      </c>
      <c r="F25" s="14">
        <v>17556</v>
      </c>
      <c r="G25" s="14">
        <v>25479</v>
      </c>
      <c r="H25" s="14">
        <v>21937</v>
      </c>
      <c r="I25" s="14">
        <v>18069</v>
      </c>
      <c r="J25" s="14">
        <v>15949</v>
      </c>
      <c r="K25" s="14">
        <v>14943</v>
      </c>
      <c r="L25" s="14">
        <v>4541</v>
      </c>
      <c r="M25" s="14">
        <v>1704</v>
      </c>
      <c r="N25" s="12">
        <f t="shared" si="7"/>
        <v>184484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13677</v>
      </c>
      <c r="C26" s="14">
        <v>9779</v>
      </c>
      <c r="D26" s="14">
        <v>10788</v>
      </c>
      <c r="E26" s="14">
        <v>1929</v>
      </c>
      <c r="F26" s="14">
        <v>9876</v>
      </c>
      <c r="G26" s="14">
        <v>14332</v>
      </c>
      <c r="H26" s="14">
        <v>12340</v>
      </c>
      <c r="I26" s="14">
        <v>10164</v>
      </c>
      <c r="J26" s="14">
        <v>8971</v>
      </c>
      <c r="K26" s="14">
        <v>8405</v>
      </c>
      <c r="L26" s="14">
        <v>2555</v>
      </c>
      <c r="M26" s="14">
        <v>958</v>
      </c>
      <c r="N26" s="12">
        <f t="shared" si="7"/>
        <v>103774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7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1.8783</v>
      </c>
      <c r="C34" s="26">
        <v>1.8146</v>
      </c>
      <c r="D34" s="26">
        <v>1.681</v>
      </c>
      <c r="E34" s="26">
        <v>2.3342</v>
      </c>
      <c r="F34" s="26">
        <v>1.9616</v>
      </c>
      <c r="G34" s="26">
        <v>1.5543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2.2256</v>
      </c>
      <c r="N34" s="71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1.8783</v>
      </c>
      <c r="C35" s="26">
        <f>C32*C34</f>
        <v>1.8146</v>
      </c>
      <c r="D35" s="26">
        <f>D32*D34</f>
        <v>1.681</v>
      </c>
      <c r="E35" s="26">
        <f>E32*E34</f>
        <v>2.3342</v>
      </c>
      <c r="F35" s="26">
        <f aca="true" t="shared" si="10" ref="F35:M35">F32*F34</f>
        <v>1.9616</v>
      </c>
      <c r="G35" s="26">
        <f t="shared" si="10"/>
        <v>1.5543</v>
      </c>
      <c r="H35" s="26">
        <f t="shared" si="10"/>
        <v>1.8205</v>
      </c>
      <c r="I35" s="26">
        <f t="shared" si="10"/>
        <v>1.7772</v>
      </c>
      <c r="J35" s="26">
        <f t="shared" si="10"/>
        <v>2.0015</v>
      </c>
      <c r="K35" s="26">
        <f t="shared" si="10"/>
        <v>1.9137</v>
      </c>
      <c r="L35" s="26">
        <f t="shared" si="10"/>
        <v>2.2729</v>
      </c>
      <c r="M35" s="26">
        <f t="shared" si="10"/>
        <v>2.2256</v>
      </c>
      <c r="N35" s="27"/>
    </row>
    <row r="36" spans="1:25" ht="18.75" customHeight="1">
      <c r="A36" s="57" t="s">
        <v>43</v>
      </c>
      <c r="B36" s="26">
        <v>-0.00619454</v>
      </c>
      <c r="C36" s="26">
        <v>-0.006</v>
      </c>
      <c r="D36" s="26">
        <v>-0.00554995</v>
      </c>
      <c r="E36" s="26">
        <v>-0.0062816</v>
      </c>
      <c r="F36" s="26">
        <v>-0.00635795</v>
      </c>
      <c r="G36" s="26">
        <v>-0.0051</v>
      </c>
      <c r="H36" s="26">
        <v>-0.0056</v>
      </c>
      <c r="I36" s="26">
        <v>-0.0056882</v>
      </c>
      <c r="J36" s="26">
        <v>-0.0063657</v>
      </c>
      <c r="K36" s="26">
        <v>-0.00625024</v>
      </c>
      <c r="L36" s="26">
        <v>-0.00736857</v>
      </c>
      <c r="M36" s="26">
        <v>-0.00732144</v>
      </c>
      <c r="N36" s="72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25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5967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411918.98086340004</v>
      </c>
      <c r="C42" s="65">
        <f aca="true" t="shared" si="12" ref="C42:M42">C43+C44+C45+C46</f>
        <v>262110.727</v>
      </c>
      <c r="D42" s="65">
        <f t="shared" si="12"/>
        <v>296347.04273325</v>
      </c>
      <c r="E42" s="65">
        <f t="shared" si="12"/>
        <v>59735.832747199995</v>
      </c>
      <c r="F42" s="65">
        <f t="shared" si="12"/>
        <v>267386.07359840005</v>
      </c>
      <c r="G42" s="65">
        <f t="shared" si="12"/>
        <v>314660.1956</v>
      </c>
      <c r="H42" s="65">
        <f t="shared" si="12"/>
        <v>336436.2522</v>
      </c>
      <c r="I42" s="65">
        <f t="shared" si="12"/>
        <v>347397.94454699993</v>
      </c>
      <c r="J42" s="65">
        <f t="shared" si="12"/>
        <v>283839.54369719996</v>
      </c>
      <c r="K42" s="65">
        <f t="shared" si="12"/>
        <v>348657.49780848</v>
      </c>
      <c r="L42" s="65">
        <f t="shared" si="12"/>
        <v>136240.19494225</v>
      </c>
      <c r="M42" s="65">
        <f t="shared" si="12"/>
        <v>61972.365877280004</v>
      </c>
      <c r="N42" s="65">
        <f>N43+N44+N45+N46</f>
        <v>3126702.65161446</v>
      </c>
    </row>
    <row r="43" spans="1:14" ht="18.75" customHeight="1">
      <c r="A43" s="62" t="s">
        <v>86</v>
      </c>
      <c r="B43" s="59">
        <f aca="true" t="shared" si="13" ref="B43:H43">B35*B7</f>
        <v>410014.107</v>
      </c>
      <c r="C43" s="59">
        <f t="shared" si="13"/>
        <v>260476.757</v>
      </c>
      <c r="D43" s="59">
        <f t="shared" si="13"/>
        <v>285206.865</v>
      </c>
      <c r="E43" s="59">
        <f t="shared" si="13"/>
        <v>59248.9986</v>
      </c>
      <c r="F43" s="59">
        <f t="shared" si="13"/>
        <v>266087.1168</v>
      </c>
      <c r="G43" s="59">
        <f t="shared" si="13"/>
        <v>313025.1399</v>
      </c>
      <c r="H43" s="59">
        <f t="shared" si="13"/>
        <v>334567.849</v>
      </c>
      <c r="I43" s="59">
        <f>I35*I7</f>
        <v>345958.638</v>
      </c>
      <c r="J43" s="59">
        <f>J35*J7</f>
        <v>282619.806</v>
      </c>
      <c r="K43" s="59">
        <f>K35*K7</f>
        <v>347189.1951</v>
      </c>
      <c r="L43" s="59">
        <f>L35*L7</f>
        <v>135408.0175</v>
      </c>
      <c r="M43" s="59">
        <f>M35*M7</f>
        <v>61455.4928</v>
      </c>
      <c r="N43" s="61">
        <f>SUM(B43:M43)</f>
        <v>3101257.9827</v>
      </c>
    </row>
    <row r="44" spans="1:14" ht="18.75" customHeight="1">
      <c r="A44" s="62" t="s">
        <v>87</v>
      </c>
      <c r="B44" s="59">
        <f aca="true" t="shared" si="14" ref="B44:M44">B36*B7</f>
        <v>-1352.2061366</v>
      </c>
      <c r="C44" s="59">
        <f t="shared" si="14"/>
        <v>-861.27</v>
      </c>
      <c r="D44" s="59">
        <f t="shared" si="14"/>
        <v>-941.63226675</v>
      </c>
      <c r="E44" s="59">
        <f t="shared" si="14"/>
        <v>-159.4458528</v>
      </c>
      <c r="F44" s="59">
        <f t="shared" si="14"/>
        <v>-862.4432016000001</v>
      </c>
      <c r="G44" s="59">
        <f t="shared" si="14"/>
        <v>-1027.1043</v>
      </c>
      <c r="H44" s="59">
        <f t="shared" si="14"/>
        <v>-1029.1568</v>
      </c>
      <c r="I44" s="59">
        <f t="shared" si="14"/>
        <v>-1107.293453</v>
      </c>
      <c r="J44" s="59">
        <f t="shared" si="14"/>
        <v>-898.8623028000001</v>
      </c>
      <c r="K44" s="59">
        <f t="shared" si="14"/>
        <v>-1133.93729152</v>
      </c>
      <c r="L44" s="59">
        <f t="shared" si="14"/>
        <v>-438.98255774999996</v>
      </c>
      <c r="M44" s="59">
        <f t="shared" si="14"/>
        <v>-202.16692272</v>
      </c>
      <c r="N44" s="28">
        <f>SUM(B44:M44)</f>
        <v>-10014.50108554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25" ht="18.75" customHeight="1">
      <c r="A46" s="2" t="s">
        <v>95</v>
      </c>
      <c r="B46" s="59">
        <v>0</v>
      </c>
      <c r="C46" s="59">
        <v>0</v>
      </c>
      <c r="D46" s="59">
        <v>9920.41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9920.41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-69411.52</v>
      </c>
      <c r="C48" s="28">
        <f aca="true" t="shared" si="16" ref="C48:M48">+C49+C52+C60+C61</f>
        <v>-61444.24</v>
      </c>
      <c r="D48" s="28">
        <f t="shared" si="16"/>
        <v>-52394.04</v>
      </c>
      <c r="E48" s="28">
        <f t="shared" si="16"/>
        <v>-7381.12</v>
      </c>
      <c r="F48" s="28">
        <f t="shared" si="16"/>
        <v>-42269.8</v>
      </c>
      <c r="G48" s="28">
        <f t="shared" si="16"/>
        <v>-74490.04</v>
      </c>
      <c r="H48" s="28">
        <f t="shared" si="16"/>
        <v>-79481.88</v>
      </c>
      <c r="I48" s="28">
        <f t="shared" si="16"/>
        <v>-47275.92</v>
      </c>
      <c r="J48" s="28">
        <f t="shared" si="16"/>
        <v>-57832.44</v>
      </c>
      <c r="K48" s="28">
        <f t="shared" si="16"/>
        <v>-50471.240000000005</v>
      </c>
      <c r="L48" s="28">
        <f t="shared" si="16"/>
        <v>-22893.199999999997</v>
      </c>
      <c r="M48" s="28">
        <f t="shared" si="16"/>
        <v>-11294.599999999999</v>
      </c>
      <c r="N48" s="28">
        <f>+N49+N52+N60+N61</f>
        <v>-576640.04</v>
      </c>
    </row>
    <row r="49" spans="1:14" ht="18.75" customHeight="1">
      <c r="A49" s="17" t="s">
        <v>48</v>
      </c>
      <c r="B49" s="29">
        <f>B50+B51</f>
        <v>-69201.8</v>
      </c>
      <c r="C49" s="29">
        <f>C50+C51</f>
        <v>-61324.4</v>
      </c>
      <c r="D49" s="29">
        <f>D50+D51</f>
        <v>-52295.6</v>
      </c>
      <c r="E49" s="29">
        <f>E50+E51</f>
        <v>-7299.8</v>
      </c>
      <c r="F49" s="29">
        <f aca="true" t="shared" si="17" ref="F49:M49">F50+F51</f>
        <v>-42248.4</v>
      </c>
      <c r="G49" s="29">
        <f t="shared" si="17"/>
        <v>-74434.4</v>
      </c>
      <c r="H49" s="29">
        <f t="shared" si="17"/>
        <v>-79370.6</v>
      </c>
      <c r="I49" s="29">
        <f t="shared" si="17"/>
        <v>-47173.2</v>
      </c>
      <c r="J49" s="29">
        <f t="shared" si="17"/>
        <v>-57627</v>
      </c>
      <c r="K49" s="29">
        <f t="shared" si="17"/>
        <v>-50372.8</v>
      </c>
      <c r="L49" s="29">
        <f t="shared" si="17"/>
        <v>-22807.6</v>
      </c>
      <c r="M49" s="29">
        <f t="shared" si="17"/>
        <v>-11251.8</v>
      </c>
      <c r="N49" s="28">
        <f aca="true" t="shared" si="18" ref="N49:N61">SUM(B49:M49)</f>
        <v>-575407.4</v>
      </c>
    </row>
    <row r="50" spans="1:25" ht="18.75" customHeight="1">
      <c r="A50" s="13" t="s">
        <v>49</v>
      </c>
      <c r="B50" s="20">
        <f>ROUND(-B9*$D$3,2)</f>
        <v>-69201.8</v>
      </c>
      <c r="C50" s="20">
        <f>ROUND(-C9*$D$3,2)</f>
        <v>-61324.4</v>
      </c>
      <c r="D50" s="20">
        <f>ROUND(-D9*$D$3,2)</f>
        <v>-52295.6</v>
      </c>
      <c r="E50" s="20">
        <f>ROUND(-E9*$D$3,2)</f>
        <v>-7299.8</v>
      </c>
      <c r="F50" s="20">
        <f aca="true" t="shared" si="19" ref="F50:M50">ROUND(-F9*$D$3,2)</f>
        <v>-42248.4</v>
      </c>
      <c r="G50" s="20">
        <f t="shared" si="19"/>
        <v>-74434.4</v>
      </c>
      <c r="H50" s="20">
        <f t="shared" si="19"/>
        <v>-79370.6</v>
      </c>
      <c r="I50" s="20">
        <f t="shared" si="19"/>
        <v>-47173.2</v>
      </c>
      <c r="J50" s="20">
        <f t="shared" si="19"/>
        <v>-57627</v>
      </c>
      <c r="K50" s="20">
        <f t="shared" si="19"/>
        <v>-50372.8</v>
      </c>
      <c r="L50" s="20">
        <f t="shared" si="19"/>
        <v>-22807.6</v>
      </c>
      <c r="M50" s="20">
        <f t="shared" si="19"/>
        <v>-11251.8</v>
      </c>
      <c r="N50" s="50">
        <f t="shared" si="18"/>
        <v>-575407.4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25" ht="15.75">
      <c r="A63" s="2" t="s">
        <v>101</v>
      </c>
      <c r="B63" s="32">
        <f aca="true" t="shared" si="22" ref="B63:M63">+B42+B48</f>
        <v>342507.4608634</v>
      </c>
      <c r="C63" s="32">
        <f t="shared" si="22"/>
        <v>200666.48700000002</v>
      </c>
      <c r="D63" s="32">
        <f t="shared" si="22"/>
        <v>243953.00273325</v>
      </c>
      <c r="E63" s="32">
        <f t="shared" si="22"/>
        <v>52354.71274719999</v>
      </c>
      <c r="F63" s="32">
        <f t="shared" si="22"/>
        <v>225116.27359840006</v>
      </c>
      <c r="G63" s="32">
        <f t="shared" si="22"/>
        <v>240170.1556</v>
      </c>
      <c r="H63" s="32">
        <f t="shared" si="22"/>
        <v>256954.37219999998</v>
      </c>
      <c r="I63" s="32">
        <f t="shared" si="22"/>
        <v>300122.02454699995</v>
      </c>
      <c r="J63" s="32">
        <f t="shared" si="22"/>
        <v>226007.10369719996</v>
      </c>
      <c r="K63" s="32">
        <f t="shared" si="22"/>
        <v>298186.25780848</v>
      </c>
      <c r="L63" s="32">
        <f t="shared" si="22"/>
        <v>113346.99494225</v>
      </c>
      <c r="M63" s="32">
        <f t="shared" si="22"/>
        <v>50677.765877280006</v>
      </c>
      <c r="N63" s="32">
        <f>SUM(B63:M63)</f>
        <v>2550062.6116144597</v>
      </c>
      <c r="O63"/>
      <c r="P63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99</v>
      </c>
      <c r="B66" s="39">
        <f>SUM(B67:B80)</f>
        <v>342507.45</v>
      </c>
      <c r="C66" s="39">
        <f aca="true" t="shared" si="23" ref="C66:M66">SUM(C67:C80)</f>
        <v>200666.49</v>
      </c>
      <c r="D66" s="39">
        <f t="shared" si="23"/>
        <v>243953.01</v>
      </c>
      <c r="E66" s="39">
        <f t="shared" si="23"/>
        <v>52354.71</v>
      </c>
      <c r="F66" s="39">
        <f t="shared" si="23"/>
        <v>225116.28</v>
      </c>
      <c r="G66" s="39">
        <f t="shared" si="23"/>
        <v>240170.16</v>
      </c>
      <c r="H66" s="39">
        <f t="shared" si="23"/>
        <v>256954.37000000002</v>
      </c>
      <c r="I66" s="39">
        <f t="shared" si="23"/>
        <v>300122.03</v>
      </c>
      <c r="J66" s="39">
        <f t="shared" si="23"/>
        <v>226007.11</v>
      </c>
      <c r="K66" s="39">
        <f t="shared" si="23"/>
        <v>298186.26</v>
      </c>
      <c r="L66" s="39">
        <f t="shared" si="23"/>
        <v>113347</v>
      </c>
      <c r="M66" s="39">
        <f t="shared" si="23"/>
        <v>50677.76</v>
      </c>
      <c r="N66" s="32">
        <f>SUM(N67:N80)</f>
        <v>2550062.63</v>
      </c>
      <c r="P66" s="79"/>
    </row>
    <row r="67" spans="1:14" ht="18.75" customHeight="1">
      <c r="A67" s="17" t="s">
        <v>91</v>
      </c>
      <c r="B67" s="39">
        <v>65318.92</v>
      </c>
      <c r="C67" s="39">
        <v>60458.99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125777.91</v>
      </c>
    </row>
    <row r="68" spans="1:14" ht="18.75" customHeight="1">
      <c r="A68" s="17" t="s">
        <v>92</v>
      </c>
      <c r="B68" s="39">
        <v>277188.53</v>
      </c>
      <c r="C68" s="39">
        <v>140207.5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417396.03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243953.01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243953.01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52354.71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52354.71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225116.28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225116.28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240170.16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240170.16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199859.39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199859.39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57094.98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57094.98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300122.03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300122.03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226007.11</v>
      </c>
      <c r="K76" s="38">
        <v>0</v>
      </c>
      <c r="L76" s="38">
        <v>0</v>
      </c>
      <c r="M76" s="38">
        <v>0</v>
      </c>
      <c r="N76" s="32">
        <f t="shared" si="24"/>
        <v>226007.11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298186.26</v>
      </c>
      <c r="L77" s="38">
        <v>0</v>
      </c>
      <c r="M77" s="66"/>
      <c r="N77" s="29">
        <f t="shared" si="24"/>
        <v>298186.26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113347</v>
      </c>
      <c r="M78" s="38">
        <v>0</v>
      </c>
      <c r="N78" s="32">
        <f t="shared" si="24"/>
        <v>113347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50677.76</v>
      </c>
      <c r="N79" s="29">
        <f t="shared" si="24"/>
        <v>50677.76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2"/>
    </row>
    <row r="84" spans="1:14" ht="18.75" customHeight="1">
      <c r="A84" s="17" t="s">
        <v>93</v>
      </c>
      <c r="B84" s="48">
        <v>2.124765123516825</v>
      </c>
      <c r="C84" s="48">
        <v>2.083447050489087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1.8400961832772909</v>
      </c>
      <c r="C85" s="48">
        <v>1.7375438658230693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1.6881892714068902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2.3533795354055864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1.9711759377093658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1.5624187315348597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1.8403153494545428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1.7989688973348565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1.7845937613181617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2.01013812425427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1.9217932555876598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2.2868685680612675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2.244318468738638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2016-02-25T18:33:20Z</dcterms:modified>
  <cp:category/>
  <cp:version/>
  <cp:contentType/>
  <cp:contentStatus/>
</cp:coreProperties>
</file>