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<sst xmlns="http://schemas.openxmlformats.org/spreadsheetml/2006/main" count="109" uniqueCount="107">
  <si>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</si>
  <si>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</si>
  <si>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</si>
  <si>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</si>
  <si>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</si>
  <si>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</si>
  <si>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</si>
  <si>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</si>
  <si>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</si>
  <si>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</si>
  <si>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</si>
  <si>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</si>
  <si>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</si>
  <si>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</si>
  <si>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</si>
  <si>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</si>
  <si>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</si>
  <si>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</si>
  <si>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</si>
  <si>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</si>
  <si>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</si>
  <si>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</si>
  <si>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</si>
  <si>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</si>
  <si>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</si>
  <si>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</si>
  <si>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</si>
  <si>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</si>
  <si>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</si>
  <si>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</si>
  <si>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</si>
  <si>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</si>
  <si>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</si>
  <si>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</si>
  <si>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</si>
  <si>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</si>
  <si>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</si>
  <si>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</si>
  <si>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</si>
  <si>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</si>
  <si>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</si>
  <si>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</si>
  <si>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</si>
  <si>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</si>
  <si>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</si>
  <si>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</si>
  <si>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</si>
  <si>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</si>
  <si>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</si>
  <si>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</si>
  <si>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</si>
  <si>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</si>
  <si>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</si>
  <si>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</si>
  <si>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</si>
  <si>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</si>
  <si>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</si>
  <si>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</si>
  <si>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</si>
  <si>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</si>
  <si>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</si>
  <si>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</si>
  <si>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</si>
  <si>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</si>
  <si>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</si>
  <si>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</si>
  <si>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</si>
  <si>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</si>
  <si>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</si>
  <si>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</si>
  <si>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</si>
  <si>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</si>
  <si>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</si>
  <si>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</si>
  <si>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</si>
  <si>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</si>
  <si>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</si>
  <si>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</si>
  <si>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</si>
  <si>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</si>
  <si>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</si>
  <si>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</si>
  <si>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</si>
  <si>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</si>
  <si>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</si>
  <si>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</si>
  <si>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</si>
  <si>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</si>
  <si>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</si>
  <si>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</si>
  <si>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</si>
  <si>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</si>
  <si>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</si>
  <si>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</si>
  <si>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</si>
  <si>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</si>
  <si>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</si>
  <si>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</si>
  <si>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</si>
  <si>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</si>
  <si>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</si>
  <si>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</si>
  <si>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</si>
  <si>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</si>
  <si>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</si>
  <si>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</si>
  <si>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25/02/16 - VENCIMENTO 03/03/16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</si>
</sst>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75390625" style="1" bestFit="1" customWidth="1"/>
    <col min="17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516486</v>
      </c>
      <c r="C7" s="10">
        <f>C8+C20+C24</f>
        <v>386537</v>
      </c>
      <c r="D7" s="10">
        <f>D8+D20+D24</f>
        <v>379544</v>
      </c>
      <c r="E7" s="10">
        <f>E8+E20+E24</f>
        <v>68536</v>
      </c>
      <c r="F7" s="10">
        <f aca="true" t="shared" si="0" ref="F7:M7">F8+F20+F24</f>
        <v>322099</v>
      </c>
      <c r="G7" s="10">
        <f t="shared" si="0"/>
        <v>510994</v>
      </c>
      <c r="H7" s="10">
        <f t="shared" si="0"/>
        <v>481116</v>
      </c>
      <c r="I7" s="10">
        <f t="shared" si="0"/>
        <v>431713</v>
      </c>
      <c r="J7" s="10">
        <f t="shared" si="0"/>
        <v>305929</v>
      </c>
      <c r="K7" s="10">
        <f t="shared" si="0"/>
        <v>367016</v>
      </c>
      <c r="L7" s="10">
        <f t="shared" si="0"/>
        <v>152523</v>
      </c>
      <c r="M7" s="10">
        <f t="shared" si="0"/>
        <v>87604</v>
      </c>
      <c r="N7" s="10">
        <f>+N8+N20+N24</f>
        <v>4010097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292011</v>
      </c>
      <c r="C8" s="12">
        <f>+C9+C12+C16</f>
        <v>231259</v>
      </c>
      <c r="D8" s="12">
        <f>+D9+D12+D16</f>
        <v>240059</v>
      </c>
      <c r="E8" s="12">
        <f>+E9+E12+E16</f>
        <v>40650</v>
      </c>
      <c r="F8" s="12">
        <f aca="true" t="shared" si="1" ref="F8:M8">+F9+F12+F16</f>
        <v>194901</v>
      </c>
      <c r="G8" s="12">
        <f t="shared" si="1"/>
        <v>310903</v>
      </c>
      <c r="H8" s="12">
        <f t="shared" si="1"/>
        <v>279873</v>
      </c>
      <c r="I8" s="12">
        <f t="shared" si="1"/>
        <v>255862</v>
      </c>
      <c r="J8" s="12">
        <f t="shared" si="1"/>
        <v>181734</v>
      </c>
      <c r="K8" s="12">
        <f t="shared" si="1"/>
        <v>206999</v>
      </c>
      <c r="L8" s="12">
        <f t="shared" si="1"/>
        <v>92543</v>
      </c>
      <c r="M8" s="12">
        <f t="shared" si="1"/>
        <v>55765</v>
      </c>
      <c r="N8" s="12">
        <f>SUM(B8:M8)</f>
        <v>2382559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23705</v>
      </c>
      <c r="C9" s="14">
        <v>24509</v>
      </c>
      <c r="D9" s="14">
        <v>15408</v>
      </c>
      <c r="E9" s="14">
        <v>3143</v>
      </c>
      <c r="F9" s="14">
        <v>13743</v>
      </c>
      <c r="G9" s="14">
        <v>25683</v>
      </c>
      <c r="H9" s="14">
        <v>31991</v>
      </c>
      <c r="I9" s="14">
        <v>14741</v>
      </c>
      <c r="J9" s="14">
        <v>19480</v>
      </c>
      <c r="K9" s="14">
        <v>15473</v>
      </c>
      <c r="L9" s="14">
        <v>10804</v>
      </c>
      <c r="M9" s="14">
        <v>6916</v>
      </c>
      <c r="N9" s="12">
        <f aca="true" t="shared" si="2" ref="N9:N19">SUM(B9:M9)</f>
        <v>205596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23705</v>
      </c>
      <c r="C10" s="14">
        <f>+C9-C11</f>
        <v>24509</v>
      </c>
      <c r="D10" s="14">
        <f>+D9-D11</f>
        <v>15408</v>
      </c>
      <c r="E10" s="14">
        <f>+E9-E11</f>
        <v>3143</v>
      </c>
      <c r="F10" s="14">
        <f aca="true" t="shared" si="3" ref="F10:M10">+F9-F11</f>
        <v>13743</v>
      </c>
      <c r="G10" s="14">
        <f t="shared" si="3"/>
        <v>25683</v>
      </c>
      <c r="H10" s="14">
        <f t="shared" si="3"/>
        <v>31991</v>
      </c>
      <c r="I10" s="14">
        <f t="shared" si="3"/>
        <v>14741</v>
      </c>
      <c r="J10" s="14">
        <f t="shared" si="3"/>
        <v>19480</v>
      </c>
      <c r="K10" s="14">
        <f t="shared" si="3"/>
        <v>15473</v>
      </c>
      <c r="L10" s="14">
        <f t="shared" si="3"/>
        <v>10804</v>
      </c>
      <c r="M10" s="14">
        <f t="shared" si="3"/>
        <v>6916</v>
      </c>
      <c r="N10" s="12">
        <f t="shared" si="2"/>
        <v>205596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201539</v>
      </c>
      <c r="C12" s="14">
        <f>C13+C14+C15</f>
        <v>159093</v>
      </c>
      <c r="D12" s="14">
        <f>D13+D14+D15</f>
        <v>180527</v>
      </c>
      <c r="E12" s="14">
        <f>E13+E14+E15</f>
        <v>29639</v>
      </c>
      <c r="F12" s="14">
        <f aca="true" t="shared" si="4" ref="F12:M12">F13+F14+F15</f>
        <v>137253</v>
      </c>
      <c r="G12" s="14">
        <f t="shared" si="4"/>
        <v>223868</v>
      </c>
      <c r="H12" s="14">
        <f t="shared" si="4"/>
        <v>196050</v>
      </c>
      <c r="I12" s="14">
        <f t="shared" si="4"/>
        <v>192124</v>
      </c>
      <c r="J12" s="14">
        <f t="shared" si="4"/>
        <v>129363</v>
      </c>
      <c r="K12" s="14">
        <f t="shared" si="4"/>
        <v>148278</v>
      </c>
      <c r="L12" s="14">
        <f t="shared" si="4"/>
        <v>68025</v>
      </c>
      <c r="M12" s="14">
        <f t="shared" si="4"/>
        <v>40807</v>
      </c>
      <c r="N12" s="12">
        <f t="shared" si="2"/>
        <v>1706566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107703</v>
      </c>
      <c r="C13" s="14">
        <v>85928</v>
      </c>
      <c r="D13" s="14">
        <v>93357</v>
      </c>
      <c r="E13" s="14">
        <v>15696</v>
      </c>
      <c r="F13" s="14">
        <v>71247</v>
      </c>
      <c r="G13" s="14">
        <v>118399</v>
      </c>
      <c r="H13" s="14">
        <v>108674</v>
      </c>
      <c r="I13" s="14">
        <v>105449</v>
      </c>
      <c r="J13" s="14">
        <v>69301</v>
      </c>
      <c r="K13" s="14">
        <v>77986</v>
      </c>
      <c r="L13" s="14">
        <v>35844</v>
      </c>
      <c r="M13" s="14">
        <v>20711</v>
      </c>
      <c r="N13" s="12">
        <f t="shared" si="2"/>
        <v>910295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89747</v>
      </c>
      <c r="C14" s="14">
        <v>67744</v>
      </c>
      <c r="D14" s="14">
        <v>83894</v>
      </c>
      <c r="E14" s="14">
        <v>13078</v>
      </c>
      <c r="F14" s="14">
        <v>62098</v>
      </c>
      <c r="G14" s="14">
        <v>97728</v>
      </c>
      <c r="H14" s="14">
        <v>81858</v>
      </c>
      <c r="I14" s="14">
        <v>83859</v>
      </c>
      <c r="J14" s="14">
        <v>57057</v>
      </c>
      <c r="K14" s="14">
        <v>67625</v>
      </c>
      <c r="L14" s="14">
        <v>30754</v>
      </c>
      <c r="M14" s="14">
        <v>19404</v>
      </c>
      <c r="N14" s="12">
        <f t="shared" si="2"/>
        <v>754846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4089</v>
      </c>
      <c r="C15" s="14">
        <v>5421</v>
      </c>
      <c r="D15" s="14">
        <v>3276</v>
      </c>
      <c r="E15" s="14">
        <v>865</v>
      </c>
      <c r="F15" s="14">
        <v>3908</v>
      </c>
      <c r="G15" s="14">
        <v>7741</v>
      </c>
      <c r="H15" s="14">
        <v>5518</v>
      </c>
      <c r="I15" s="14">
        <v>2816</v>
      </c>
      <c r="J15" s="14">
        <v>3005</v>
      </c>
      <c r="K15" s="14">
        <v>2667</v>
      </c>
      <c r="L15" s="14">
        <v>1427</v>
      </c>
      <c r="M15" s="14">
        <v>692</v>
      </c>
      <c r="N15" s="12">
        <f t="shared" si="2"/>
        <v>41425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66767</v>
      </c>
      <c r="C16" s="14">
        <f>C17+C18+C19</f>
        <v>47657</v>
      </c>
      <c r="D16" s="14">
        <f>D17+D18+D19</f>
        <v>44124</v>
      </c>
      <c r="E16" s="14">
        <f>E17+E18+E19</f>
        <v>7868</v>
      </c>
      <c r="F16" s="14">
        <f aca="true" t="shared" si="5" ref="F16:M16">F17+F18+F19</f>
        <v>43905</v>
      </c>
      <c r="G16" s="14">
        <f t="shared" si="5"/>
        <v>61352</v>
      </c>
      <c r="H16" s="14">
        <f t="shared" si="5"/>
        <v>51832</v>
      </c>
      <c r="I16" s="14">
        <f t="shared" si="5"/>
        <v>48997</v>
      </c>
      <c r="J16" s="14">
        <f t="shared" si="5"/>
        <v>32891</v>
      </c>
      <c r="K16" s="14">
        <f t="shared" si="5"/>
        <v>43248</v>
      </c>
      <c r="L16" s="14">
        <f t="shared" si="5"/>
        <v>13714</v>
      </c>
      <c r="M16" s="14">
        <f t="shared" si="5"/>
        <v>8042</v>
      </c>
      <c r="N16" s="12">
        <f t="shared" si="2"/>
        <v>470397</v>
      </c>
    </row>
    <row r="17" spans="1:25" ht="18.75" customHeight="1">
      <c r="A17" s="15" t="s">
        <v>23</v>
      </c>
      <c r="B17" s="14">
        <v>12538</v>
      </c>
      <c r="C17" s="14">
        <v>9596</v>
      </c>
      <c r="D17" s="14">
        <v>8609</v>
      </c>
      <c r="E17" s="14">
        <v>1517</v>
      </c>
      <c r="F17" s="14">
        <v>7942</v>
      </c>
      <c r="G17" s="14">
        <v>13540</v>
      </c>
      <c r="H17" s="14">
        <v>11548</v>
      </c>
      <c r="I17" s="14">
        <v>11596</v>
      </c>
      <c r="J17" s="14">
        <v>7471</v>
      </c>
      <c r="K17" s="14">
        <v>9630</v>
      </c>
      <c r="L17" s="14">
        <v>3455</v>
      </c>
      <c r="M17" s="14">
        <v>1743</v>
      </c>
      <c r="N17" s="12">
        <f t="shared" si="2"/>
        <v>99185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5186</v>
      </c>
      <c r="C18" s="14">
        <v>2413</v>
      </c>
      <c r="D18" s="14">
        <v>4334</v>
      </c>
      <c r="E18" s="14">
        <v>574</v>
      </c>
      <c r="F18" s="14">
        <v>3101</v>
      </c>
      <c r="G18" s="14">
        <v>4486</v>
      </c>
      <c r="H18" s="14">
        <v>4201</v>
      </c>
      <c r="I18" s="14">
        <v>4870</v>
      </c>
      <c r="J18" s="14">
        <v>3162</v>
      </c>
      <c r="K18" s="14">
        <v>4772</v>
      </c>
      <c r="L18" s="14">
        <v>1554</v>
      </c>
      <c r="M18" s="14">
        <v>691</v>
      </c>
      <c r="N18" s="12">
        <f t="shared" si="2"/>
        <v>39344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49043</v>
      </c>
      <c r="C19" s="14">
        <v>35648</v>
      </c>
      <c r="D19" s="14">
        <v>31181</v>
      </c>
      <c r="E19" s="14">
        <v>5777</v>
      </c>
      <c r="F19" s="14">
        <v>32862</v>
      </c>
      <c r="G19" s="14">
        <v>43326</v>
      </c>
      <c r="H19" s="14">
        <v>36083</v>
      </c>
      <c r="I19" s="14">
        <v>32531</v>
      </c>
      <c r="J19" s="14">
        <v>22258</v>
      </c>
      <c r="K19" s="14">
        <v>28846</v>
      </c>
      <c r="L19" s="14">
        <v>8705</v>
      </c>
      <c r="M19" s="14">
        <v>5608</v>
      </c>
      <c r="N19" s="12">
        <f t="shared" si="2"/>
        <v>331868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151245</v>
      </c>
      <c r="C20" s="18">
        <f>C21+C22+C23</f>
        <v>94590</v>
      </c>
      <c r="D20" s="18">
        <f>D21+D22+D23</f>
        <v>85632</v>
      </c>
      <c r="E20" s="18">
        <f>E21+E22+E23</f>
        <v>15764</v>
      </c>
      <c r="F20" s="18">
        <f aca="true" t="shared" si="6" ref="F20:M20">F21+F22+F23</f>
        <v>72975</v>
      </c>
      <c r="G20" s="18">
        <f t="shared" si="6"/>
        <v>117242</v>
      </c>
      <c r="H20" s="18">
        <f t="shared" si="6"/>
        <v>127241</v>
      </c>
      <c r="I20" s="18">
        <f t="shared" si="6"/>
        <v>122565</v>
      </c>
      <c r="J20" s="18">
        <f t="shared" si="6"/>
        <v>79463</v>
      </c>
      <c r="K20" s="18">
        <f t="shared" si="6"/>
        <v>117093</v>
      </c>
      <c r="L20" s="18">
        <f t="shared" si="6"/>
        <v>45277</v>
      </c>
      <c r="M20" s="18">
        <f t="shared" si="6"/>
        <v>24958</v>
      </c>
      <c r="N20" s="12">
        <f aca="true" t="shared" si="7" ref="N20:N26">SUM(B20:M20)</f>
        <v>1054045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88403</v>
      </c>
      <c r="C21" s="14">
        <v>58800</v>
      </c>
      <c r="D21" s="14">
        <v>52650</v>
      </c>
      <c r="E21" s="14">
        <v>9751</v>
      </c>
      <c r="F21" s="14">
        <v>44547</v>
      </c>
      <c r="G21" s="14">
        <v>73680</v>
      </c>
      <c r="H21" s="14">
        <v>79950</v>
      </c>
      <c r="I21" s="14">
        <v>75493</v>
      </c>
      <c r="J21" s="14">
        <v>48472</v>
      </c>
      <c r="K21" s="14">
        <v>68011</v>
      </c>
      <c r="L21" s="14">
        <v>26739</v>
      </c>
      <c r="M21" s="14">
        <v>14325</v>
      </c>
      <c r="N21" s="12">
        <f t="shared" si="7"/>
        <v>640821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60560</v>
      </c>
      <c r="C22" s="14">
        <v>33716</v>
      </c>
      <c r="D22" s="14">
        <v>31705</v>
      </c>
      <c r="E22" s="14">
        <v>5695</v>
      </c>
      <c r="F22" s="14">
        <v>26966</v>
      </c>
      <c r="G22" s="14">
        <v>40830</v>
      </c>
      <c r="H22" s="14">
        <v>45165</v>
      </c>
      <c r="I22" s="14">
        <v>45571</v>
      </c>
      <c r="J22" s="14">
        <v>29703</v>
      </c>
      <c r="K22" s="14">
        <v>47550</v>
      </c>
      <c r="L22" s="14">
        <v>17942</v>
      </c>
      <c r="M22" s="14">
        <v>10329</v>
      </c>
      <c r="N22" s="12">
        <f t="shared" si="7"/>
        <v>395732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2282</v>
      </c>
      <c r="C23" s="14">
        <v>2074</v>
      </c>
      <c r="D23" s="14">
        <v>1277</v>
      </c>
      <c r="E23" s="14">
        <v>318</v>
      </c>
      <c r="F23" s="14">
        <v>1462</v>
      </c>
      <c r="G23" s="14">
        <v>2732</v>
      </c>
      <c r="H23" s="14">
        <v>2126</v>
      </c>
      <c r="I23" s="14">
        <v>1501</v>
      </c>
      <c r="J23" s="14">
        <v>1288</v>
      </c>
      <c r="K23" s="14">
        <v>1532</v>
      </c>
      <c r="L23" s="14">
        <v>596</v>
      </c>
      <c r="M23" s="14">
        <v>304</v>
      </c>
      <c r="N23" s="12">
        <f t="shared" si="7"/>
        <v>17492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73230</v>
      </c>
      <c r="C24" s="14">
        <f>C25+C26</f>
        <v>60688</v>
      </c>
      <c r="D24" s="14">
        <f>D25+D26</f>
        <v>53853</v>
      </c>
      <c r="E24" s="14">
        <f>E25+E26</f>
        <v>12122</v>
      </c>
      <c r="F24" s="14">
        <f aca="true" t="shared" si="8" ref="F24:M24">F25+F26</f>
        <v>54223</v>
      </c>
      <c r="G24" s="14">
        <f t="shared" si="8"/>
        <v>82849</v>
      </c>
      <c r="H24" s="14">
        <f t="shared" si="8"/>
        <v>74002</v>
      </c>
      <c r="I24" s="14">
        <f t="shared" si="8"/>
        <v>53286</v>
      </c>
      <c r="J24" s="14">
        <f t="shared" si="8"/>
        <v>44732</v>
      </c>
      <c r="K24" s="14">
        <f t="shared" si="8"/>
        <v>42924</v>
      </c>
      <c r="L24" s="14">
        <f t="shared" si="8"/>
        <v>14703</v>
      </c>
      <c r="M24" s="14">
        <f t="shared" si="8"/>
        <v>6881</v>
      </c>
      <c r="N24" s="12">
        <f t="shared" si="7"/>
        <v>573493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46867</v>
      </c>
      <c r="C25" s="14">
        <v>38840</v>
      </c>
      <c r="D25" s="14">
        <v>34466</v>
      </c>
      <c r="E25" s="14">
        <v>7758</v>
      </c>
      <c r="F25" s="14">
        <v>34703</v>
      </c>
      <c r="G25" s="14">
        <v>53023</v>
      </c>
      <c r="H25" s="14">
        <v>47361</v>
      </c>
      <c r="I25" s="14">
        <v>34103</v>
      </c>
      <c r="J25" s="14">
        <v>28628</v>
      </c>
      <c r="K25" s="14">
        <v>27471</v>
      </c>
      <c r="L25" s="14">
        <v>9410</v>
      </c>
      <c r="M25" s="14">
        <v>4404</v>
      </c>
      <c r="N25" s="12">
        <f t="shared" si="7"/>
        <v>367034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26363</v>
      </c>
      <c r="C26" s="14">
        <v>21848</v>
      </c>
      <c r="D26" s="14">
        <v>19387</v>
      </c>
      <c r="E26" s="14">
        <v>4364</v>
      </c>
      <c r="F26" s="14">
        <v>19520</v>
      </c>
      <c r="G26" s="14">
        <v>29826</v>
      </c>
      <c r="H26" s="14">
        <v>26641</v>
      </c>
      <c r="I26" s="14">
        <v>19183</v>
      </c>
      <c r="J26" s="14">
        <v>16104</v>
      </c>
      <c r="K26" s="14">
        <v>15453</v>
      </c>
      <c r="L26" s="14">
        <v>5293</v>
      </c>
      <c r="M26" s="14">
        <v>2477</v>
      </c>
      <c r="N26" s="12">
        <f t="shared" si="7"/>
        <v>206459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25" ht="18.75" customHeight="1">
      <c r="A36" s="57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2478.1200000000003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25521.64</v>
      </c>
    </row>
    <row r="39" spans="1:25" ht="18.75" customHeight="1">
      <c r="A39" s="57" t="s">
        <v>45</v>
      </c>
      <c r="B39" s="63">
        <v>761</v>
      </c>
      <c r="C39" s="63">
        <v>579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5963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970173.34061356</v>
      </c>
      <c r="C42" s="65">
        <f aca="true" t="shared" si="12" ref="C42:M42">C43+C44+C45+C46</f>
        <v>701568.9382000001</v>
      </c>
      <c r="D42" s="65">
        <f t="shared" si="12"/>
        <v>647988.8237772001</v>
      </c>
      <c r="E42" s="65">
        <f t="shared" si="12"/>
        <v>160192.4954624</v>
      </c>
      <c r="F42" s="65">
        <f t="shared" si="12"/>
        <v>631942.9090629499</v>
      </c>
      <c r="G42" s="65">
        <f t="shared" si="12"/>
        <v>794294.0648</v>
      </c>
      <c r="H42" s="65">
        <f t="shared" si="12"/>
        <v>876074.9884</v>
      </c>
      <c r="I42" s="65">
        <f t="shared" si="12"/>
        <v>767331.2737133999</v>
      </c>
      <c r="J42" s="65">
        <f t="shared" si="12"/>
        <v>612488.0412647</v>
      </c>
      <c r="K42" s="65">
        <f t="shared" si="12"/>
        <v>702666.82111616</v>
      </c>
      <c r="L42" s="65">
        <f t="shared" si="12"/>
        <v>346816.81029789</v>
      </c>
      <c r="M42" s="65">
        <f t="shared" si="12"/>
        <v>195049.11497023999</v>
      </c>
      <c r="N42" s="65">
        <f>N43+N44+N45+N46</f>
        <v>7406587.6216785</v>
      </c>
    </row>
    <row r="43" spans="1:14" ht="18.75" customHeight="1">
      <c r="A43" s="62" t="s">
        <v>86</v>
      </c>
      <c r="B43" s="59">
        <f aca="true" t="shared" si="13" ref="B43:H43">B35*B7</f>
        <v>970115.6538000001</v>
      </c>
      <c r="C43" s="59">
        <f t="shared" si="13"/>
        <v>701410.0402</v>
      </c>
      <c r="D43" s="59">
        <f t="shared" si="13"/>
        <v>638013.464</v>
      </c>
      <c r="E43" s="59">
        <f t="shared" si="13"/>
        <v>159976.7312</v>
      </c>
      <c r="F43" s="59">
        <f t="shared" si="13"/>
        <v>631829.3984</v>
      </c>
      <c r="G43" s="59">
        <f t="shared" si="13"/>
        <v>794237.9742</v>
      </c>
      <c r="H43" s="59">
        <f t="shared" si="13"/>
        <v>875871.678</v>
      </c>
      <c r="I43" s="59">
        <f>I35*I7</f>
        <v>767240.3435999999</v>
      </c>
      <c r="J43" s="59">
        <f>J35*J7</f>
        <v>612316.8935</v>
      </c>
      <c r="K43" s="59">
        <f>K35*K7</f>
        <v>702358.5192</v>
      </c>
      <c r="L43" s="59">
        <f>L35*L7</f>
        <v>346669.5267</v>
      </c>
      <c r="M43" s="59">
        <f>M35*M7</f>
        <v>194971.4624</v>
      </c>
      <c r="N43" s="61">
        <f>SUM(B43:M43)</f>
        <v>7395011.6852</v>
      </c>
    </row>
    <row r="44" spans="1:14" ht="18.75" customHeight="1">
      <c r="A44" s="62" t="s">
        <v>87</v>
      </c>
      <c r="B44" s="59">
        <f aca="true" t="shared" si="14" ref="B44:M44">B36*B7</f>
        <v>-3199.39318644</v>
      </c>
      <c r="C44" s="59">
        <f t="shared" si="14"/>
        <v>-2319.222</v>
      </c>
      <c r="D44" s="59">
        <f t="shared" si="14"/>
        <v>-2106.4502227999997</v>
      </c>
      <c r="E44" s="59">
        <f t="shared" si="14"/>
        <v>-430.5157376</v>
      </c>
      <c r="F44" s="59">
        <f t="shared" si="14"/>
        <v>-2047.88933705</v>
      </c>
      <c r="G44" s="59">
        <f t="shared" si="14"/>
        <v>-2606.0694000000003</v>
      </c>
      <c r="H44" s="59">
        <f t="shared" si="14"/>
        <v>-2694.2496</v>
      </c>
      <c r="I44" s="59">
        <f t="shared" si="14"/>
        <v>-2455.6698866</v>
      </c>
      <c r="J44" s="59">
        <f t="shared" si="14"/>
        <v>-1947.4522353</v>
      </c>
      <c r="K44" s="59">
        <f t="shared" si="14"/>
        <v>-2293.9380838399998</v>
      </c>
      <c r="L44" s="59">
        <f t="shared" si="14"/>
        <v>-1123.8764021099998</v>
      </c>
      <c r="M44" s="59">
        <f t="shared" si="14"/>
        <v>-641.38742976</v>
      </c>
      <c r="N44" s="28">
        <f>SUM(B44:M44)</f>
        <v>-23866.1135215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2478.1200000000003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25521.64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9920.41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9920.41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-93119.52</v>
      </c>
      <c r="C48" s="28">
        <f aca="true" t="shared" si="16" ref="C48:M48">+C49+C52+C60+C61</f>
        <v>-95950.04</v>
      </c>
      <c r="D48" s="28">
        <f t="shared" si="16"/>
        <v>-59457.64</v>
      </c>
      <c r="E48" s="28">
        <f t="shared" si="16"/>
        <v>2998.08</v>
      </c>
      <c r="F48" s="28">
        <f t="shared" si="16"/>
        <v>-52244.8</v>
      </c>
      <c r="G48" s="28">
        <f t="shared" si="16"/>
        <v>-97651.04</v>
      </c>
      <c r="H48" s="28">
        <f t="shared" si="16"/>
        <v>-94969.88</v>
      </c>
      <c r="I48" s="28">
        <f t="shared" si="16"/>
        <v>-56118.520000000004</v>
      </c>
      <c r="J48" s="28">
        <f t="shared" si="16"/>
        <v>-74229.44</v>
      </c>
      <c r="K48" s="28">
        <f t="shared" si="16"/>
        <v>-58895.840000000004</v>
      </c>
      <c r="L48" s="28">
        <f t="shared" si="16"/>
        <v>-41140.799999999996</v>
      </c>
      <c r="M48" s="28">
        <f t="shared" si="16"/>
        <v>-26323.6</v>
      </c>
      <c r="N48" s="28">
        <f>+N49+N52+N60+N61</f>
        <v>-747103.0400000002</v>
      </c>
    </row>
    <row r="49" spans="1:14" ht="18.75" customHeight="1">
      <c r="A49" s="17" t="s">
        <v>48</v>
      </c>
      <c r="B49" s="29">
        <f>B50+B51</f>
        <v>-90079</v>
      </c>
      <c r="C49" s="29">
        <f>C50+C51</f>
        <v>-93134.2</v>
      </c>
      <c r="D49" s="29">
        <f>D50+D51</f>
        <v>-58550.4</v>
      </c>
      <c r="E49" s="29">
        <f>E50+E51</f>
        <v>-11943.4</v>
      </c>
      <c r="F49" s="29">
        <f aca="true" t="shared" si="17" ref="F49:M49">F50+F51</f>
        <v>-52223.4</v>
      </c>
      <c r="G49" s="29">
        <f t="shared" si="17"/>
        <v>-97595.4</v>
      </c>
      <c r="H49" s="29">
        <f t="shared" si="17"/>
        <v>-121565.8</v>
      </c>
      <c r="I49" s="29">
        <f t="shared" si="17"/>
        <v>-56015.8</v>
      </c>
      <c r="J49" s="29">
        <f t="shared" si="17"/>
        <v>-74024</v>
      </c>
      <c r="K49" s="29">
        <f t="shared" si="17"/>
        <v>-58797.4</v>
      </c>
      <c r="L49" s="29">
        <f t="shared" si="17"/>
        <v>-41055.2</v>
      </c>
      <c r="M49" s="29">
        <f t="shared" si="17"/>
        <v>-26280.8</v>
      </c>
      <c r="N49" s="28">
        <f aca="true" t="shared" si="18" ref="N49:N61">SUM(B49:M49)</f>
        <v>-781264.8000000002</v>
      </c>
    </row>
    <row r="50" spans="1:25" ht="18.75" customHeight="1">
      <c r="A50" s="13" t="s">
        <v>49</v>
      </c>
      <c r="B50" s="20">
        <f>ROUND(-B9*$D$3,2)</f>
        <v>-90079</v>
      </c>
      <c r="C50" s="20">
        <f>ROUND(-C9*$D$3,2)</f>
        <v>-93134.2</v>
      </c>
      <c r="D50" s="20">
        <f>ROUND(-D9*$D$3,2)</f>
        <v>-58550.4</v>
      </c>
      <c r="E50" s="20">
        <f>ROUND(-E9*$D$3,2)</f>
        <v>-11943.4</v>
      </c>
      <c r="F50" s="20">
        <f aca="true" t="shared" si="19" ref="F50:M50">ROUND(-F9*$D$3,2)</f>
        <v>-52223.4</v>
      </c>
      <c r="G50" s="20">
        <f t="shared" si="19"/>
        <v>-97595.4</v>
      </c>
      <c r="H50" s="20">
        <f t="shared" si="19"/>
        <v>-121565.8</v>
      </c>
      <c r="I50" s="20">
        <f t="shared" si="19"/>
        <v>-56015.8</v>
      </c>
      <c r="J50" s="20">
        <f t="shared" si="19"/>
        <v>-74024</v>
      </c>
      <c r="K50" s="20">
        <f t="shared" si="19"/>
        <v>-58797.4</v>
      </c>
      <c r="L50" s="20">
        <f t="shared" si="19"/>
        <v>-41055.2</v>
      </c>
      <c r="M50" s="20">
        <f t="shared" si="19"/>
        <v>-26280.8</v>
      </c>
      <c r="N50" s="50">
        <f t="shared" si="18"/>
        <v>-781264.8000000002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-3040.52</v>
      </c>
      <c r="C52" s="29">
        <f aca="true" t="shared" si="21" ref="C52:M52">SUM(C53:C59)</f>
        <v>-2815.84</v>
      </c>
      <c r="D52" s="29">
        <f t="shared" si="21"/>
        <v>-907.24</v>
      </c>
      <c r="E52" s="29">
        <f t="shared" si="21"/>
        <v>14941.48</v>
      </c>
      <c r="F52" s="29">
        <f t="shared" si="21"/>
        <v>-21.4</v>
      </c>
      <c r="G52" s="29">
        <f t="shared" si="21"/>
        <v>-55.64</v>
      </c>
      <c r="H52" s="29">
        <f t="shared" si="21"/>
        <v>26595.92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34161.759999999995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-2830.8</v>
      </c>
      <c r="C57" s="27">
        <v>-2696</v>
      </c>
      <c r="D57" s="27">
        <v>-808.8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-6335.6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14941.48</v>
      </c>
      <c r="F59" s="27">
        <v>-21.4</v>
      </c>
      <c r="G59" s="27">
        <v>-55.64</v>
      </c>
      <c r="H59" s="27">
        <v>26595.92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40497.35999999999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101</v>
      </c>
      <c r="B63" s="32">
        <f aca="true" t="shared" si="22" ref="B63:M63">+B42+B48</f>
        <v>877053.82061356</v>
      </c>
      <c r="C63" s="32">
        <f t="shared" si="22"/>
        <v>605618.8982</v>
      </c>
      <c r="D63" s="32">
        <f t="shared" si="22"/>
        <v>588531.1837772</v>
      </c>
      <c r="E63" s="32">
        <f t="shared" si="22"/>
        <v>163190.57546239998</v>
      </c>
      <c r="F63" s="32">
        <f t="shared" si="22"/>
        <v>579698.1090629499</v>
      </c>
      <c r="G63" s="32">
        <f t="shared" si="22"/>
        <v>696643.0248</v>
      </c>
      <c r="H63" s="32">
        <f t="shared" si="22"/>
        <v>781105.1084</v>
      </c>
      <c r="I63" s="32">
        <f t="shared" si="22"/>
        <v>711212.7537133999</v>
      </c>
      <c r="J63" s="32">
        <f t="shared" si="22"/>
        <v>538258.6012647001</v>
      </c>
      <c r="K63" s="32">
        <f t="shared" si="22"/>
        <v>643770.98111616</v>
      </c>
      <c r="L63" s="32">
        <f t="shared" si="22"/>
        <v>305676.01029789</v>
      </c>
      <c r="M63" s="32">
        <f t="shared" si="22"/>
        <v>168725.51497023998</v>
      </c>
      <c r="N63" s="32">
        <f>SUM(B63:M63)</f>
        <v>6659484.5816785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99</v>
      </c>
      <c r="B66" s="39">
        <f>SUM(B67:B80)</f>
        <v>877053.8200000001</v>
      </c>
      <c r="C66" s="39">
        <f aca="true" t="shared" si="23" ref="C66:M66">SUM(C67:C80)</f>
        <v>605618.89</v>
      </c>
      <c r="D66" s="39">
        <f t="shared" si="23"/>
        <v>588531.18</v>
      </c>
      <c r="E66" s="39">
        <f t="shared" si="23"/>
        <v>163190.57</v>
      </c>
      <c r="F66" s="39">
        <f t="shared" si="23"/>
        <v>579698.11</v>
      </c>
      <c r="G66" s="39">
        <f t="shared" si="23"/>
        <v>696643.03</v>
      </c>
      <c r="H66" s="39">
        <f t="shared" si="23"/>
        <v>781105.11</v>
      </c>
      <c r="I66" s="39">
        <f t="shared" si="23"/>
        <v>711212.75</v>
      </c>
      <c r="J66" s="39">
        <f t="shared" si="23"/>
        <v>538258.6</v>
      </c>
      <c r="K66" s="39">
        <f t="shared" si="23"/>
        <v>643770.98</v>
      </c>
      <c r="L66" s="39">
        <f t="shared" si="23"/>
        <v>305676.01</v>
      </c>
      <c r="M66" s="39">
        <f t="shared" si="23"/>
        <v>168725.51</v>
      </c>
      <c r="N66" s="32">
        <f>SUM(N67:N80)</f>
        <v>6659484.559999999</v>
      </c>
      <c r="P66" s="79"/>
    </row>
    <row r="67" spans="1:14" ht="18.75" customHeight="1">
      <c r="A67" s="17" t="s">
        <v>91</v>
      </c>
      <c r="B67" s="39">
        <v>179836.43</v>
      </c>
      <c r="C67" s="39">
        <v>177165.58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357002.01</v>
      </c>
    </row>
    <row r="68" spans="1:14" ht="18.75" customHeight="1">
      <c r="A68" s="17" t="s">
        <v>92</v>
      </c>
      <c r="B68" s="39">
        <v>697217.39</v>
      </c>
      <c r="C68" s="39">
        <v>428453.31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1125670.7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588531.18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588531.18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163190.57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163190.57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579698.11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579698.11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696643.03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696643.03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603383.57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603383.57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177721.54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177721.54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711212.75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711212.75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538258.6</v>
      </c>
      <c r="K76" s="38">
        <v>0</v>
      </c>
      <c r="L76" s="38">
        <v>0</v>
      </c>
      <c r="M76" s="38">
        <v>0</v>
      </c>
      <c r="N76" s="32">
        <f t="shared" si="24"/>
        <v>538258.6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643770.98</v>
      </c>
      <c r="L77" s="38">
        <v>0</v>
      </c>
      <c r="M77" s="66"/>
      <c r="N77" s="29">
        <f t="shared" si="24"/>
        <v>643770.98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305676.01</v>
      </c>
      <c r="M78" s="38">
        <v>0</v>
      </c>
      <c r="N78" s="32">
        <f t="shared" si="24"/>
        <v>305676.01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168725.51</v>
      </c>
      <c r="N79" s="29">
        <f t="shared" si="24"/>
        <v>168725.51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2.0889134510029628</v>
      </c>
      <c r="C84" s="48">
        <v>2.072994029272668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1.8316849932807147</v>
      </c>
      <c r="C85" s="48">
        <v>1.7272543988905262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1.6811447784109352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2.337348188724174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1.9619524092373772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1.5544097676293656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1.8311952049307811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1.7892567235483297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1.7774106263035856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2.002059436224418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1.914540023094797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2.2738656484457427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2.226486404390667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2016-03-02T20:09:42Z</dcterms:modified>
  <cp:category/>
  <cp:version/>
  <cp:contentType/>
  <cp:contentStatus/>
</cp:coreProperties>
</file>