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<sst xmlns="http://schemas.openxmlformats.org/spreadsheetml/2006/main" count="109" uniqueCount="107">
  <si>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</si>
  <si>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</si>
  <si>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</si>
  <si>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</si>
  <si>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</si>
  <si>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</si>
  <si>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</si>
  <si>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</si>
  <si>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</si>
  <si>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</si>
  <si>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</si>
  <si>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</si>
  <si>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</si>
  <si>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</si>
  <si>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</si>
  <si>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</si>
  <si>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</si>
  <si>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</si>
  <si>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</si>
  <si>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</si>
  <si>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</si>
  <si>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</si>
  <si>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</si>
  <si>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</si>
  <si>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</si>
  <si>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</si>
  <si>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</si>
  <si>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</si>
  <si>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</si>
  <si>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</si>
  <si>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</si>
  <si>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</si>
  <si>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</si>
  <si>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</si>
  <si>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</si>
  <si>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</si>
  <si>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</si>
  <si>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</si>
  <si>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</si>
  <si>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</si>
  <si>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</si>
  <si>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</si>
  <si>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</si>
  <si>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</si>
  <si>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</si>
  <si>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</si>
  <si>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</si>
  <si>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</si>
  <si>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</si>
  <si>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</si>
  <si>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</si>
  <si>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</si>
  <si>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</si>
  <si>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</si>
  <si>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</si>
  <si>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</si>
  <si>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</si>
  <si>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</si>
  <si>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</si>
  <si>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</si>
  <si>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</si>
  <si>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</si>
  <si>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</si>
  <si>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</si>
  <si>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</si>
  <si>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</si>
  <si>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</si>
  <si>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</si>
  <si>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</si>
  <si>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</si>
  <si>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</si>
  <si>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</si>
  <si>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</si>
  <si>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</si>
  <si>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</si>
  <si>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</si>
  <si>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</si>
  <si>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</si>
  <si>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</si>
  <si>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</si>
  <si>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</si>
  <si>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</si>
  <si>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</si>
  <si>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</si>
  <si>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</si>
  <si>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</si>
  <si>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</si>
  <si>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</si>
  <si>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</si>
  <si>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</si>
  <si>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</si>
  <si>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</si>
  <si>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</si>
  <si>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</si>
  <si>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</si>
  <si>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</si>
  <si>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</si>
  <si>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</si>
  <si>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</si>
  <si>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</si>
  <si>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</si>
  <si>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</si>
  <si>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</si>
  <si>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</si>
  <si>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</si>
  <si>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</si>
  <si>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27/02/16 - VENCIMENTO 04/03/16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</si>
</sst>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348151</v>
      </c>
      <c r="C7" s="10">
        <f>C8+C20+C24</f>
        <v>240590</v>
      </c>
      <c r="D7" s="10">
        <f>D8+D20+D24</f>
        <v>279977</v>
      </c>
      <c r="E7" s="10">
        <f>E8+E20+E24</f>
        <v>50316</v>
      </c>
      <c r="F7" s="10">
        <f aca="true" t="shared" si="0" ref="F7:M7">F8+F20+F24</f>
        <v>216370</v>
      </c>
      <c r="G7" s="10">
        <f t="shared" si="0"/>
        <v>346409</v>
      </c>
      <c r="H7" s="10">
        <f t="shared" si="0"/>
        <v>322878</v>
      </c>
      <c r="I7" s="10">
        <f t="shared" si="0"/>
        <v>309207</v>
      </c>
      <c r="J7" s="10">
        <f t="shared" si="0"/>
        <v>220680</v>
      </c>
      <c r="K7" s="10">
        <f t="shared" si="0"/>
        <v>280461</v>
      </c>
      <c r="L7" s="10">
        <f t="shared" si="0"/>
        <v>99819</v>
      </c>
      <c r="M7" s="10">
        <f t="shared" si="0"/>
        <v>52198</v>
      </c>
      <c r="N7" s="10">
        <f>+N8+N20+N24</f>
        <v>2767056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199766</v>
      </c>
      <c r="C8" s="12">
        <f>+C9+C12+C16</f>
        <v>144570</v>
      </c>
      <c r="D8" s="12">
        <f>+D9+D12+D16</f>
        <v>174600</v>
      </c>
      <c r="E8" s="12">
        <f>+E9+E12+E16</f>
        <v>30028</v>
      </c>
      <c r="F8" s="12">
        <f aca="true" t="shared" si="1" ref="F8:M8">+F9+F12+F16</f>
        <v>128267</v>
      </c>
      <c r="G8" s="12">
        <f t="shared" si="1"/>
        <v>208691</v>
      </c>
      <c r="H8" s="12">
        <f t="shared" si="1"/>
        <v>189835</v>
      </c>
      <c r="I8" s="12">
        <f t="shared" si="1"/>
        <v>183376</v>
      </c>
      <c r="J8" s="12">
        <f t="shared" si="1"/>
        <v>133966</v>
      </c>
      <c r="K8" s="12">
        <f t="shared" si="1"/>
        <v>162593</v>
      </c>
      <c r="L8" s="12">
        <f t="shared" si="1"/>
        <v>61603</v>
      </c>
      <c r="M8" s="12">
        <f t="shared" si="1"/>
        <v>34001</v>
      </c>
      <c r="N8" s="12">
        <f>SUM(B8:M8)</f>
        <v>1651296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21964</v>
      </c>
      <c r="C9" s="14">
        <v>21076</v>
      </c>
      <c r="D9" s="14">
        <v>16324</v>
      </c>
      <c r="E9" s="14">
        <v>3170</v>
      </c>
      <c r="F9" s="14">
        <v>12836</v>
      </c>
      <c r="G9" s="14">
        <v>24171</v>
      </c>
      <c r="H9" s="14">
        <v>28584</v>
      </c>
      <c r="I9" s="14">
        <v>14859</v>
      </c>
      <c r="J9" s="14">
        <v>18916</v>
      </c>
      <c r="K9" s="14">
        <v>16143</v>
      </c>
      <c r="L9" s="14">
        <v>9373</v>
      </c>
      <c r="M9" s="14">
        <v>5149</v>
      </c>
      <c r="N9" s="12">
        <f aca="true" t="shared" si="2" ref="N9:N19">SUM(B9:M9)</f>
        <v>192565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21964</v>
      </c>
      <c r="C10" s="14">
        <f>+C9-C11</f>
        <v>21076</v>
      </c>
      <c r="D10" s="14">
        <f>+D9-D11</f>
        <v>16324</v>
      </c>
      <c r="E10" s="14">
        <f>+E9-E11</f>
        <v>3170</v>
      </c>
      <c r="F10" s="14">
        <f aca="true" t="shared" si="3" ref="F10:M10">+F9-F11</f>
        <v>12836</v>
      </c>
      <c r="G10" s="14">
        <f t="shared" si="3"/>
        <v>24171</v>
      </c>
      <c r="H10" s="14">
        <f t="shared" si="3"/>
        <v>28584</v>
      </c>
      <c r="I10" s="14">
        <f t="shared" si="3"/>
        <v>14859</v>
      </c>
      <c r="J10" s="14">
        <f t="shared" si="3"/>
        <v>18916</v>
      </c>
      <c r="K10" s="14">
        <f t="shared" si="3"/>
        <v>16143</v>
      </c>
      <c r="L10" s="14">
        <f t="shared" si="3"/>
        <v>9373</v>
      </c>
      <c r="M10" s="14">
        <f t="shared" si="3"/>
        <v>5149</v>
      </c>
      <c r="N10" s="12">
        <f t="shared" si="2"/>
        <v>192565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136327</v>
      </c>
      <c r="C12" s="14">
        <f>C13+C14+C15</f>
        <v>96776</v>
      </c>
      <c r="D12" s="14">
        <f>D13+D14+D15</f>
        <v>128680</v>
      </c>
      <c r="E12" s="14">
        <f>E13+E14+E15</f>
        <v>21592</v>
      </c>
      <c r="F12" s="14">
        <f aca="true" t="shared" si="4" ref="F12:M12">F13+F14+F15</f>
        <v>90338</v>
      </c>
      <c r="G12" s="14">
        <f t="shared" si="4"/>
        <v>145815</v>
      </c>
      <c r="H12" s="14">
        <f t="shared" si="4"/>
        <v>129364</v>
      </c>
      <c r="I12" s="14">
        <f t="shared" si="4"/>
        <v>134744</v>
      </c>
      <c r="J12" s="14">
        <f t="shared" si="4"/>
        <v>92115</v>
      </c>
      <c r="K12" s="14">
        <f t="shared" si="4"/>
        <v>116429</v>
      </c>
      <c r="L12" s="14">
        <f t="shared" si="4"/>
        <v>43800</v>
      </c>
      <c r="M12" s="14">
        <f t="shared" si="4"/>
        <v>24767</v>
      </c>
      <c r="N12" s="12">
        <f t="shared" si="2"/>
        <v>1160747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71796</v>
      </c>
      <c r="C13" s="14">
        <v>52853</v>
      </c>
      <c r="D13" s="14">
        <v>66510</v>
      </c>
      <c r="E13" s="14">
        <v>11299</v>
      </c>
      <c r="F13" s="14">
        <v>47643</v>
      </c>
      <c r="G13" s="14">
        <v>77821</v>
      </c>
      <c r="H13" s="14">
        <v>71610</v>
      </c>
      <c r="I13" s="14">
        <v>73112</v>
      </c>
      <c r="J13" s="14">
        <v>48487</v>
      </c>
      <c r="K13" s="14">
        <v>59478</v>
      </c>
      <c r="L13" s="14">
        <v>22477</v>
      </c>
      <c r="M13" s="14">
        <v>12236</v>
      </c>
      <c r="N13" s="12">
        <f t="shared" si="2"/>
        <v>615322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62628</v>
      </c>
      <c r="C14" s="14">
        <v>41847</v>
      </c>
      <c r="D14" s="14">
        <v>60526</v>
      </c>
      <c r="E14" s="14">
        <v>9842</v>
      </c>
      <c r="F14" s="14">
        <v>40979</v>
      </c>
      <c r="G14" s="14">
        <v>64504</v>
      </c>
      <c r="H14" s="14">
        <v>55309</v>
      </c>
      <c r="I14" s="14">
        <v>60160</v>
      </c>
      <c r="J14" s="14">
        <v>42084</v>
      </c>
      <c r="K14" s="14">
        <v>55573</v>
      </c>
      <c r="L14" s="14">
        <v>20715</v>
      </c>
      <c r="M14" s="14">
        <v>12278</v>
      </c>
      <c r="N14" s="12">
        <f t="shared" si="2"/>
        <v>526445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1903</v>
      </c>
      <c r="C15" s="14">
        <v>2076</v>
      </c>
      <c r="D15" s="14">
        <v>1644</v>
      </c>
      <c r="E15" s="14">
        <v>451</v>
      </c>
      <c r="F15" s="14">
        <v>1716</v>
      </c>
      <c r="G15" s="14">
        <v>3490</v>
      </c>
      <c r="H15" s="14">
        <v>2445</v>
      </c>
      <c r="I15" s="14">
        <v>1472</v>
      </c>
      <c r="J15" s="14">
        <v>1544</v>
      </c>
      <c r="K15" s="14">
        <v>1378</v>
      </c>
      <c r="L15" s="14">
        <v>608</v>
      </c>
      <c r="M15" s="14">
        <v>253</v>
      </c>
      <c r="N15" s="12">
        <f t="shared" si="2"/>
        <v>18980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41475</v>
      </c>
      <c r="C16" s="14">
        <f>C17+C18+C19</f>
        <v>26718</v>
      </c>
      <c r="D16" s="14">
        <f>D17+D18+D19</f>
        <v>29596</v>
      </c>
      <c r="E16" s="14">
        <f>E17+E18+E19</f>
        <v>5266</v>
      </c>
      <c r="F16" s="14">
        <f aca="true" t="shared" si="5" ref="F16:M16">F17+F18+F19</f>
        <v>25093</v>
      </c>
      <c r="G16" s="14">
        <f t="shared" si="5"/>
        <v>38705</v>
      </c>
      <c r="H16" s="14">
        <f t="shared" si="5"/>
        <v>31887</v>
      </c>
      <c r="I16" s="14">
        <f t="shared" si="5"/>
        <v>33773</v>
      </c>
      <c r="J16" s="14">
        <f t="shared" si="5"/>
        <v>22935</v>
      </c>
      <c r="K16" s="14">
        <f t="shared" si="5"/>
        <v>30021</v>
      </c>
      <c r="L16" s="14">
        <f t="shared" si="5"/>
        <v>8430</v>
      </c>
      <c r="M16" s="14">
        <f t="shared" si="5"/>
        <v>4085</v>
      </c>
      <c r="N16" s="12">
        <f t="shared" si="2"/>
        <v>297984</v>
      </c>
    </row>
    <row r="17" spans="1:25" ht="18.75" customHeight="1">
      <c r="A17" s="15" t="s">
        <v>23</v>
      </c>
      <c r="B17" s="14">
        <v>9428</v>
      </c>
      <c r="C17" s="14">
        <v>6694</v>
      </c>
      <c r="D17" s="14">
        <v>6965</v>
      </c>
      <c r="E17" s="14">
        <v>1337</v>
      </c>
      <c r="F17" s="14">
        <v>5988</v>
      </c>
      <c r="G17" s="14">
        <v>10297</v>
      </c>
      <c r="H17" s="14">
        <v>8702</v>
      </c>
      <c r="I17" s="14">
        <v>9368</v>
      </c>
      <c r="J17" s="14">
        <v>6338</v>
      </c>
      <c r="K17" s="14">
        <v>8306</v>
      </c>
      <c r="L17" s="14">
        <v>2371</v>
      </c>
      <c r="M17" s="14">
        <v>988</v>
      </c>
      <c r="N17" s="12">
        <f t="shared" si="2"/>
        <v>76782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4071</v>
      </c>
      <c r="C18" s="14">
        <v>1893</v>
      </c>
      <c r="D18" s="14">
        <v>4200</v>
      </c>
      <c r="E18" s="14">
        <v>555</v>
      </c>
      <c r="F18" s="14">
        <v>2428</v>
      </c>
      <c r="G18" s="14">
        <v>3626</v>
      </c>
      <c r="H18" s="14">
        <v>3721</v>
      </c>
      <c r="I18" s="14">
        <v>4273</v>
      </c>
      <c r="J18" s="14">
        <v>2924</v>
      </c>
      <c r="K18" s="14">
        <v>4434</v>
      </c>
      <c r="L18" s="14">
        <v>1247</v>
      </c>
      <c r="M18" s="14">
        <v>588</v>
      </c>
      <c r="N18" s="12">
        <f t="shared" si="2"/>
        <v>33960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27976</v>
      </c>
      <c r="C19" s="14">
        <v>18131</v>
      </c>
      <c r="D19" s="14">
        <v>18431</v>
      </c>
      <c r="E19" s="14">
        <v>3374</v>
      </c>
      <c r="F19" s="14">
        <v>16677</v>
      </c>
      <c r="G19" s="14">
        <v>24782</v>
      </c>
      <c r="H19" s="14">
        <v>19464</v>
      </c>
      <c r="I19" s="14">
        <v>20132</v>
      </c>
      <c r="J19" s="14">
        <v>13673</v>
      </c>
      <c r="K19" s="14">
        <v>17281</v>
      </c>
      <c r="L19" s="14">
        <v>4812</v>
      </c>
      <c r="M19" s="14">
        <v>2509</v>
      </c>
      <c r="N19" s="12">
        <f t="shared" si="2"/>
        <v>187242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96737</v>
      </c>
      <c r="C20" s="18">
        <f>C21+C22+C23</f>
        <v>56327</v>
      </c>
      <c r="D20" s="18">
        <f>D21+D22+D23</f>
        <v>63642</v>
      </c>
      <c r="E20" s="18">
        <f>E21+E22+E23</f>
        <v>11407</v>
      </c>
      <c r="F20" s="18">
        <f aca="true" t="shared" si="6" ref="F20:M20">F21+F22+F23</f>
        <v>50281</v>
      </c>
      <c r="G20" s="18">
        <f t="shared" si="6"/>
        <v>78786</v>
      </c>
      <c r="H20" s="18">
        <f t="shared" si="6"/>
        <v>81170</v>
      </c>
      <c r="I20" s="18">
        <f t="shared" si="6"/>
        <v>86982</v>
      </c>
      <c r="J20" s="18">
        <f t="shared" si="6"/>
        <v>54310</v>
      </c>
      <c r="K20" s="18">
        <f t="shared" si="6"/>
        <v>86465</v>
      </c>
      <c r="L20" s="18">
        <f t="shared" si="6"/>
        <v>28422</v>
      </c>
      <c r="M20" s="18">
        <f t="shared" si="6"/>
        <v>13913</v>
      </c>
      <c r="N20" s="12">
        <f aca="true" t="shared" si="7" ref="N20:N26">SUM(B20:M20)</f>
        <v>708442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54481</v>
      </c>
      <c r="C21" s="14">
        <v>34473</v>
      </c>
      <c r="D21" s="14">
        <v>36047</v>
      </c>
      <c r="E21" s="14">
        <v>6590</v>
      </c>
      <c r="F21" s="14">
        <v>29419</v>
      </c>
      <c r="G21" s="14">
        <v>46256</v>
      </c>
      <c r="H21" s="14">
        <v>49900</v>
      </c>
      <c r="I21" s="14">
        <v>50651</v>
      </c>
      <c r="J21" s="14">
        <v>31366</v>
      </c>
      <c r="K21" s="14">
        <v>47404</v>
      </c>
      <c r="L21" s="14">
        <v>15983</v>
      </c>
      <c r="M21" s="14">
        <v>7709</v>
      </c>
      <c r="N21" s="12">
        <f t="shared" si="7"/>
        <v>410279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41216</v>
      </c>
      <c r="C22" s="14">
        <v>21021</v>
      </c>
      <c r="D22" s="14">
        <v>26935</v>
      </c>
      <c r="E22" s="14">
        <v>4643</v>
      </c>
      <c r="F22" s="14">
        <v>20152</v>
      </c>
      <c r="G22" s="14">
        <v>31189</v>
      </c>
      <c r="H22" s="14">
        <v>30252</v>
      </c>
      <c r="I22" s="14">
        <v>35570</v>
      </c>
      <c r="J22" s="14">
        <v>22220</v>
      </c>
      <c r="K22" s="14">
        <v>38289</v>
      </c>
      <c r="L22" s="14">
        <v>12135</v>
      </c>
      <c r="M22" s="14">
        <v>6094</v>
      </c>
      <c r="N22" s="12">
        <f t="shared" si="7"/>
        <v>289716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1040</v>
      </c>
      <c r="C23" s="14">
        <v>833</v>
      </c>
      <c r="D23" s="14">
        <v>660</v>
      </c>
      <c r="E23" s="14">
        <v>174</v>
      </c>
      <c r="F23" s="14">
        <v>710</v>
      </c>
      <c r="G23" s="14">
        <v>1341</v>
      </c>
      <c r="H23" s="14">
        <v>1018</v>
      </c>
      <c r="I23" s="14">
        <v>761</v>
      </c>
      <c r="J23" s="14">
        <v>724</v>
      </c>
      <c r="K23" s="14">
        <v>772</v>
      </c>
      <c r="L23" s="14">
        <v>304</v>
      </c>
      <c r="M23" s="14">
        <v>110</v>
      </c>
      <c r="N23" s="12">
        <f t="shared" si="7"/>
        <v>8447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51648</v>
      </c>
      <c r="C24" s="14">
        <f>C25+C26</f>
        <v>39693</v>
      </c>
      <c r="D24" s="14">
        <f>D25+D26</f>
        <v>41735</v>
      </c>
      <c r="E24" s="14">
        <f>E25+E26</f>
        <v>8881</v>
      </c>
      <c r="F24" s="14">
        <f aca="true" t="shared" si="8" ref="F24:M24">F25+F26</f>
        <v>37822</v>
      </c>
      <c r="G24" s="14">
        <f t="shared" si="8"/>
        <v>58932</v>
      </c>
      <c r="H24" s="14">
        <f t="shared" si="8"/>
        <v>51873</v>
      </c>
      <c r="I24" s="14">
        <f t="shared" si="8"/>
        <v>38849</v>
      </c>
      <c r="J24" s="14">
        <f t="shared" si="8"/>
        <v>32404</v>
      </c>
      <c r="K24" s="14">
        <f t="shared" si="8"/>
        <v>31403</v>
      </c>
      <c r="L24" s="14">
        <f t="shared" si="8"/>
        <v>9794</v>
      </c>
      <c r="M24" s="14">
        <f t="shared" si="8"/>
        <v>4284</v>
      </c>
      <c r="N24" s="12">
        <f t="shared" si="7"/>
        <v>407318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33055</v>
      </c>
      <c r="C25" s="14">
        <v>25404</v>
      </c>
      <c r="D25" s="14">
        <v>26710</v>
      </c>
      <c r="E25" s="14">
        <v>5684</v>
      </c>
      <c r="F25" s="14">
        <v>24206</v>
      </c>
      <c r="G25" s="14">
        <v>37716</v>
      </c>
      <c r="H25" s="14">
        <v>33199</v>
      </c>
      <c r="I25" s="14">
        <v>24863</v>
      </c>
      <c r="J25" s="14">
        <v>20739</v>
      </c>
      <c r="K25" s="14">
        <v>20098</v>
      </c>
      <c r="L25" s="14">
        <v>6268</v>
      </c>
      <c r="M25" s="14">
        <v>2742</v>
      </c>
      <c r="N25" s="12">
        <f t="shared" si="7"/>
        <v>260684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18593</v>
      </c>
      <c r="C26" s="14">
        <v>14289</v>
      </c>
      <c r="D26" s="14">
        <v>15025</v>
      </c>
      <c r="E26" s="14">
        <v>3197</v>
      </c>
      <c r="F26" s="14">
        <v>13616</v>
      </c>
      <c r="G26" s="14">
        <v>21216</v>
      </c>
      <c r="H26" s="14">
        <v>18674</v>
      </c>
      <c r="I26" s="14">
        <v>13986</v>
      </c>
      <c r="J26" s="14">
        <v>11665</v>
      </c>
      <c r="K26" s="14">
        <v>11305</v>
      </c>
      <c r="L26" s="14">
        <v>3526</v>
      </c>
      <c r="M26" s="14">
        <v>1542</v>
      </c>
      <c r="N26" s="12">
        <f t="shared" si="7"/>
        <v>146634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2478.1200000000003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25521.64</v>
      </c>
    </row>
    <row r="39" spans="1:25" ht="18.75" customHeight="1">
      <c r="A39" s="57" t="s">
        <v>45</v>
      </c>
      <c r="B39" s="63">
        <v>761</v>
      </c>
      <c r="C39" s="63">
        <v>579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5963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655032.46800446</v>
      </c>
      <c r="C42" s="65">
        <f aca="true" t="shared" si="12" ref="C42:M42">C43+C44+C45+C46</f>
        <v>437609.194</v>
      </c>
      <c r="D42" s="65">
        <f t="shared" si="12"/>
        <v>481169.28864885</v>
      </c>
      <c r="E42" s="65">
        <f t="shared" si="12"/>
        <v>117777.8222144</v>
      </c>
      <c r="F42" s="65">
        <f t="shared" si="12"/>
        <v>425217.1223585</v>
      </c>
      <c r="G42" s="65">
        <f t="shared" si="12"/>
        <v>539318.9828</v>
      </c>
      <c r="H42" s="65">
        <f t="shared" si="12"/>
        <v>588888.8422000001</v>
      </c>
      <c r="I42" s="65">
        <f t="shared" si="12"/>
        <v>550310.4491426</v>
      </c>
      <c r="J42" s="65">
        <f t="shared" si="12"/>
        <v>442404.837324</v>
      </c>
      <c r="K42" s="65">
        <f t="shared" si="12"/>
        <v>537567.50713936</v>
      </c>
      <c r="L42" s="65">
        <f t="shared" si="12"/>
        <v>227414.24181116998</v>
      </c>
      <c r="M42" s="65">
        <f t="shared" si="12"/>
        <v>116508.74427488</v>
      </c>
      <c r="N42" s="65">
        <f>N43+N44+N45+N46</f>
        <v>5119219.4999182215</v>
      </c>
    </row>
    <row r="43" spans="1:14" ht="18.75" customHeight="1">
      <c r="A43" s="62" t="s">
        <v>86</v>
      </c>
      <c r="B43" s="59">
        <f aca="true" t="shared" si="13" ref="B43:H43">B35*B7</f>
        <v>653932.0233</v>
      </c>
      <c r="C43" s="59">
        <f t="shared" si="13"/>
        <v>436574.614</v>
      </c>
      <c r="D43" s="59">
        <f t="shared" si="13"/>
        <v>470641.337</v>
      </c>
      <c r="E43" s="59">
        <f t="shared" si="13"/>
        <v>117447.6072</v>
      </c>
      <c r="F43" s="59">
        <f t="shared" si="13"/>
        <v>424431.392</v>
      </c>
      <c r="G43" s="59">
        <f t="shared" si="13"/>
        <v>538423.5087</v>
      </c>
      <c r="H43" s="59">
        <f t="shared" si="13"/>
        <v>587799.399</v>
      </c>
      <c r="I43" s="59">
        <f>I35*I7</f>
        <v>549522.6804</v>
      </c>
      <c r="J43" s="59">
        <f>J35*J7</f>
        <v>441691.02</v>
      </c>
      <c r="K43" s="59">
        <f>K35*K7</f>
        <v>536718.2157</v>
      </c>
      <c r="L43" s="59">
        <f>L35*L7</f>
        <v>226878.6051</v>
      </c>
      <c r="M43" s="59">
        <f>M35*M7</f>
        <v>116171.8688</v>
      </c>
      <c r="N43" s="61">
        <f>SUM(B43:M43)</f>
        <v>5100232.271200001</v>
      </c>
    </row>
    <row r="44" spans="1:14" ht="18.75" customHeight="1">
      <c r="A44" s="62" t="s">
        <v>87</v>
      </c>
      <c r="B44" s="59">
        <f aca="true" t="shared" si="14" ref="B44:M44">B36*B7</f>
        <v>-2156.6352955400002</v>
      </c>
      <c r="C44" s="59">
        <f t="shared" si="14"/>
        <v>-1443.54</v>
      </c>
      <c r="D44" s="59">
        <f t="shared" si="14"/>
        <v>-1553.8583511499999</v>
      </c>
      <c r="E44" s="59">
        <f t="shared" si="14"/>
        <v>-316.0649856</v>
      </c>
      <c r="F44" s="59">
        <f t="shared" si="14"/>
        <v>-1375.6696415000001</v>
      </c>
      <c r="G44" s="59">
        <f t="shared" si="14"/>
        <v>-1766.6859000000002</v>
      </c>
      <c r="H44" s="59">
        <f t="shared" si="14"/>
        <v>-1808.1168</v>
      </c>
      <c r="I44" s="59">
        <f t="shared" si="14"/>
        <v>-1758.8312574</v>
      </c>
      <c r="J44" s="59">
        <f t="shared" si="14"/>
        <v>-1404.782676</v>
      </c>
      <c r="K44" s="59">
        <f t="shared" si="14"/>
        <v>-1752.9485606399999</v>
      </c>
      <c r="L44" s="59">
        <f t="shared" si="14"/>
        <v>-735.52328883</v>
      </c>
      <c r="M44" s="59">
        <f t="shared" si="14"/>
        <v>-382.16452512</v>
      </c>
      <c r="N44" s="28">
        <f>SUM(B44:M44)</f>
        <v>-16454.821281779998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2478.1200000000003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25521.64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-83672.92</v>
      </c>
      <c r="C48" s="28">
        <f aca="true" t="shared" si="16" ref="C48:M48">+C49+C52+C60+C61</f>
        <v>-80208.64</v>
      </c>
      <c r="D48" s="28">
        <f t="shared" si="16"/>
        <v>-62129.64</v>
      </c>
      <c r="E48" s="28">
        <f t="shared" si="16"/>
        <v>-12088.8</v>
      </c>
      <c r="F48" s="28">
        <f t="shared" si="16"/>
        <v>-48798.200000000004</v>
      </c>
      <c r="G48" s="28">
        <f t="shared" si="16"/>
        <v>-91905.44</v>
      </c>
      <c r="H48" s="28">
        <f t="shared" si="16"/>
        <v>-108662</v>
      </c>
      <c r="I48" s="28">
        <f t="shared" si="16"/>
        <v>-56566.92</v>
      </c>
      <c r="J48" s="28">
        <f t="shared" si="16"/>
        <v>-72086.24</v>
      </c>
      <c r="K48" s="28">
        <f t="shared" si="16"/>
        <v>-61441.840000000004</v>
      </c>
      <c r="L48" s="28">
        <f t="shared" si="16"/>
        <v>-35703</v>
      </c>
      <c r="M48" s="28">
        <f t="shared" si="16"/>
        <v>-19609</v>
      </c>
      <c r="N48" s="28">
        <f>+N49+N52+N60+N61</f>
        <v>-732872.64</v>
      </c>
    </row>
    <row r="49" spans="1:14" ht="18.75" customHeight="1">
      <c r="A49" s="17" t="s">
        <v>48</v>
      </c>
      <c r="B49" s="29">
        <f>B50+B51</f>
        <v>-83463.2</v>
      </c>
      <c r="C49" s="29">
        <f>C50+C51</f>
        <v>-80088.8</v>
      </c>
      <c r="D49" s="29">
        <f>D50+D51</f>
        <v>-62031.2</v>
      </c>
      <c r="E49" s="29">
        <f>E50+E51</f>
        <v>-12046</v>
      </c>
      <c r="F49" s="29">
        <f aca="true" t="shared" si="17" ref="F49:M49">F50+F51</f>
        <v>-48776.8</v>
      </c>
      <c r="G49" s="29">
        <f t="shared" si="17"/>
        <v>-91849.8</v>
      </c>
      <c r="H49" s="29">
        <f t="shared" si="17"/>
        <v>-108619.2</v>
      </c>
      <c r="I49" s="29">
        <f t="shared" si="17"/>
        <v>-56464.2</v>
      </c>
      <c r="J49" s="29">
        <f t="shared" si="17"/>
        <v>-71880.8</v>
      </c>
      <c r="K49" s="29">
        <f t="shared" si="17"/>
        <v>-61343.4</v>
      </c>
      <c r="L49" s="29">
        <f t="shared" si="17"/>
        <v>-35617.4</v>
      </c>
      <c r="M49" s="29">
        <f t="shared" si="17"/>
        <v>-19566.2</v>
      </c>
      <c r="N49" s="28">
        <f aca="true" t="shared" si="18" ref="N49:N61">SUM(B49:M49)</f>
        <v>-731747</v>
      </c>
    </row>
    <row r="50" spans="1:25" ht="18.75" customHeight="1">
      <c r="A50" s="13" t="s">
        <v>49</v>
      </c>
      <c r="B50" s="20">
        <f>ROUND(-B9*$D$3,2)</f>
        <v>-83463.2</v>
      </c>
      <c r="C50" s="20">
        <f>ROUND(-C9*$D$3,2)</f>
        <v>-80088.8</v>
      </c>
      <c r="D50" s="20">
        <f>ROUND(-D9*$D$3,2)</f>
        <v>-62031.2</v>
      </c>
      <c r="E50" s="20">
        <f>ROUND(-E9*$D$3,2)</f>
        <v>-12046</v>
      </c>
      <c r="F50" s="20">
        <f aca="true" t="shared" si="19" ref="F50:M50">ROUND(-F9*$D$3,2)</f>
        <v>-48776.8</v>
      </c>
      <c r="G50" s="20">
        <f t="shared" si="19"/>
        <v>-91849.8</v>
      </c>
      <c r="H50" s="20">
        <f t="shared" si="19"/>
        <v>-108619.2</v>
      </c>
      <c r="I50" s="20">
        <f t="shared" si="19"/>
        <v>-56464.2</v>
      </c>
      <c r="J50" s="20">
        <f t="shared" si="19"/>
        <v>-71880.8</v>
      </c>
      <c r="K50" s="20">
        <f t="shared" si="19"/>
        <v>-61343.4</v>
      </c>
      <c r="L50" s="20">
        <f t="shared" si="19"/>
        <v>-35617.4</v>
      </c>
      <c r="M50" s="20">
        <f t="shared" si="19"/>
        <v>-19566.2</v>
      </c>
      <c r="N50" s="50">
        <f t="shared" si="18"/>
        <v>-731747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-42.8</v>
      </c>
      <c r="F52" s="29">
        <f t="shared" si="21"/>
        <v>-21.4</v>
      </c>
      <c r="G52" s="29">
        <f t="shared" si="21"/>
        <v>-55.64</v>
      </c>
      <c r="H52" s="29">
        <f t="shared" si="21"/>
        <v>-42.8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-1125.6399999999999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-42.8</v>
      </c>
      <c r="F59" s="27">
        <v>-21.4</v>
      </c>
      <c r="G59" s="27">
        <v>-55.64</v>
      </c>
      <c r="H59" s="27">
        <v>-42.8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-1125.6399999999999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571359.5480044599</v>
      </c>
      <c r="C63" s="32">
        <f t="shared" si="22"/>
        <v>357400.554</v>
      </c>
      <c r="D63" s="32">
        <f t="shared" si="22"/>
        <v>419039.64864885</v>
      </c>
      <c r="E63" s="32">
        <f t="shared" si="22"/>
        <v>105689.0222144</v>
      </c>
      <c r="F63" s="32">
        <f t="shared" si="22"/>
        <v>376418.9223585</v>
      </c>
      <c r="G63" s="32">
        <f t="shared" si="22"/>
        <v>447413.5428</v>
      </c>
      <c r="H63" s="32">
        <f t="shared" si="22"/>
        <v>480226.8422000001</v>
      </c>
      <c r="I63" s="32">
        <f t="shared" si="22"/>
        <v>493743.52914259996</v>
      </c>
      <c r="J63" s="32">
        <f t="shared" si="22"/>
        <v>370318.59732400003</v>
      </c>
      <c r="K63" s="32">
        <f t="shared" si="22"/>
        <v>476125.6671393599</v>
      </c>
      <c r="L63" s="32">
        <f t="shared" si="22"/>
        <v>191711.24181116998</v>
      </c>
      <c r="M63" s="32">
        <f t="shared" si="22"/>
        <v>96899.74427488</v>
      </c>
      <c r="N63" s="32">
        <f>SUM(B63:M63)</f>
        <v>4386346.85991822</v>
      </c>
      <c r="O63"/>
      <c r="P63" s="79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571359.55</v>
      </c>
      <c r="C66" s="39">
        <f aca="true" t="shared" si="23" ref="C66:M66">SUM(C67:C80)</f>
        <v>357400.55</v>
      </c>
      <c r="D66" s="39">
        <f t="shared" si="23"/>
        <v>419039.65</v>
      </c>
      <c r="E66" s="39">
        <f t="shared" si="23"/>
        <v>105689.03</v>
      </c>
      <c r="F66" s="39">
        <f t="shared" si="23"/>
        <v>376418.96</v>
      </c>
      <c r="G66" s="39">
        <f t="shared" si="23"/>
        <v>447413.54</v>
      </c>
      <c r="H66" s="39">
        <f t="shared" si="23"/>
        <v>480226.82999999996</v>
      </c>
      <c r="I66" s="39">
        <f t="shared" si="23"/>
        <v>493743.53</v>
      </c>
      <c r="J66" s="39">
        <f t="shared" si="23"/>
        <v>370318.6</v>
      </c>
      <c r="K66" s="39">
        <f t="shared" si="23"/>
        <v>476125.67</v>
      </c>
      <c r="L66" s="39">
        <f t="shared" si="23"/>
        <v>191711.25</v>
      </c>
      <c r="M66" s="39">
        <f t="shared" si="23"/>
        <v>96899.75</v>
      </c>
      <c r="N66" s="32">
        <f>SUM(N67:N80)</f>
        <v>4386346.91</v>
      </c>
    </row>
    <row r="67" spans="1:14" ht="18.75" customHeight="1">
      <c r="A67" s="17" t="s">
        <v>91</v>
      </c>
      <c r="B67" s="39">
        <v>109661.97</v>
      </c>
      <c r="C67" s="39">
        <v>104064.18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213726.15</v>
      </c>
    </row>
    <row r="68" spans="1:14" ht="18.75" customHeight="1">
      <c r="A68" s="17" t="s">
        <v>92</v>
      </c>
      <c r="B68" s="39">
        <v>461697.58</v>
      </c>
      <c r="C68" s="39">
        <v>253336.37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715033.95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419039.65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419039.65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105689.03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105689.03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376418.96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376418.96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447413.54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447413.54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366239.61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366239.61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113987.22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113987.22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493743.53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493743.53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370318.6</v>
      </c>
      <c r="K76" s="38">
        <v>0</v>
      </c>
      <c r="L76" s="38">
        <v>0</v>
      </c>
      <c r="M76" s="38">
        <v>0</v>
      </c>
      <c r="N76" s="32">
        <f t="shared" si="24"/>
        <v>370318.6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476125.67</v>
      </c>
      <c r="L77" s="38">
        <v>0</v>
      </c>
      <c r="M77" s="66"/>
      <c r="N77" s="29">
        <f t="shared" si="24"/>
        <v>476125.67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191711.25</v>
      </c>
      <c r="M78" s="38">
        <v>0</v>
      </c>
      <c r="N78" s="32">
        <f t="shared" si="24"/>
        <v>191711.25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96899.75</v>
      </c>
      <c r="N79" s="29">
        <f t="shared" si="24"/>
        <v>96899.75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2.113012210443659</v>
      </c>
      <c r="C84" s="48">
        <v>2.0792033892727875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1.8346171737403736</v>
      </c>
      <c r="C85" s="48">
        <v>1.730911584450253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1.6831699698505591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2.340762823245091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1.9652314200605445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1.5568850197310116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1.8343289949438892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1.7919257411315446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1.77974770669034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2.0047346262642742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1.9167281980002921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2.2782660797159857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2.2320538004306676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2016-03-03T18:53:33Z</dcterms:modified>
  <cp:category/>
  <cp:version/>
  <cp:contentType/>
  <cp:contentStatus/>
</cp:coreProperties>
</file>