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<sst xmlns="http://schemas.openxmlformats.org/spreadsheetml/2006/main" count="109" uniqueCount="107">
  <si>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</si>
  <si>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</si>
  <si>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</si>
  <si>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</si>
  <si>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</si>
  <si>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</si>
  <si>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</si>
  <si>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</si>
  <si>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</si>
  <si>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</si>
  <si>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</si>
  <si>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</si>
  <si>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</si>
  <si>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</si>
  <si>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</si>
  <si>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</si>
  <si>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</si>
  <si>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</si>
  <si>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</si>
  <si>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</si>
  <si>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</si>
  <si>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</si>
  <si>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</si>
  <si>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</si>
  <si>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</si>
  <si>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</si>
  <si>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</si>
  <si>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</si>
  <si>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</si>
  <si>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</si>
  <si>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</si>
  <si>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</si>
  <si>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</si>
  <si>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</si>
  <si>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</si>
  <si>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</si>
  <si>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</si>
  <si>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</si>
  <si>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</si>
  <si>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</si>
  <si>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</si>
  <si>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</si>
  <si>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</si>
  <si>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</si>
  <si>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</si>
  <si>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</si>
  <si>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</si>
  <si>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</si>
  <si>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</si>
  <si>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</si>
  <si>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</si>
  <si>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</si>
  <si>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</si>
  <si>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</si>
  <si>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</si>
  <si>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</si>
  <si>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</si>
  <si>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</si>
  <si>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</si>
  <si>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</si>
  <si>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</si>
  <si>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</si>
  <si>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</si>
  <si>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</si>
  <si>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</si>
  <si>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</si>
  <si>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</si>
  <si>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</si>
  <si>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</si>
  <si>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</si>
  <si>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</si>
  <si>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</si>
  <si>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</si>
  <si>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</si>
  <si>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</si>
  <si>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</si>
  <si>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</si>
  <si>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</si>
  <si>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</si>
  <si>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</si>
  <si>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</si>
  <si>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</si>
  <si>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</si>
  <si>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</si>
  <si>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</si>
  <si>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</si>
  <si>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</si>
  <si>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</si>
  <si>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</si>
  <si>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</si>
  <si>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</si>
  <si>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</si>
  <si>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</si>
  <si>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</si>
  <si>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</si>
  <si>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</si>
  <si>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</si>
  <si>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</si>
  <si>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</si>
  <si>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</si>
  <si>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</si>
  <si>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</si>
  <si>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</si>
  <si>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</si>
  <si>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</si>
  <si>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</si>
  <si>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28/02/16 - VENCIMENTO 04/03/16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</si>
</sst>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211651</v>
      </c>
      <c r="C7" s="10">
        <f>C8+C20+C24</f>
        <v>141188</v>
      </c>
      <c r="D7" s="10">
        <f>D8+D20+D24</f>
        <v>162279</v>
      </c>
      <c r="E7" s="10">
        <f>E8+E20+E24</f>
        <v>26153</v>
      </c>
      <c r="F7" s="10">
        <f aca="true" t="shared" si="0" ref="F7:M7">F8+F20+F24</f>
        <v>136131</v>
      </c>
      <c r="G7" s="10">
        <f t="shared" si="0"/>
        <v>196153</v>
      </c>
      <c r="H7" s="10">
        <f t="shared" si="0"/>
        <v>182088</v>
      </c>
      <c r="I7" s="10">
        <f t="shared" si="0"/>
        <v>192119</v>
      </c>
      <c r="J7" s="10">
        <f t="shared" si="0"/>
        <v>139587</v>
      </c>
      <c r="K7" s="10">
        <f t="shared" si="0"/>
        <v>179247</v>
      </c>
      <c r="L7" s="10">
        <f t="shared" si="0"/>
        <v>58155</v>
      </c>
      <c r="M7" s="10">
        <f t="shared" si="0"/>
        <v>27848</v>
      </c>
      <c r="N7" s="10">
        <f>+N8+N20+N24</f>
        <v>1652599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118483</v>
      </c>
      <c r="C8" s="12">
        <f>+C9+C12+C16</f>
        <v>82527</v>
      </c>
      <c r="D8" s="12">
        <f>+D9+D12+D16</f>
        <v>95777</v>
      </c>
      <c r="E8" s="12">
        <f>+E9+E12+E16</f>
        <v>14781</v>
      </c>
      <c r="F8" s="12">
        <f aca="true" t="shared" si="1" ref="F8:M8">+F9+F12+F16</f>
        <v>79156</v>
      </c>
      <c r="G8" s="12">
        <f t="shared" si="1"/>
        <v>117927</v>
      </c>
      <c r="H8" s="12">
        <f t="shared" si="1"/>
        <v>107983</v>
      </c>
      <c r="I8" s="12">
        <f t="shared" si="1"/>
        <v>109690</v>
      </c>
      <c r="J8" s="12">
        <f t="shared" si="1"/>
        <v>81874</v>
      </c>
      <c r="K8" s="12">
        <f t="shared" si="1"/>
        <v>101043</v>
      </c>
      <c r="L8" s="12">
        <f t="shared" si="1"/>
        <v>35352</v>
      </c>
      <c r="M8" s="12">
        <f t="shared" si="1"/>
        <v>17828</v>
      </c>
      <c r="N8" s="12">
        <f>SUM(B8:M8)</f>
        <v>962421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16133</v>
      </c>
      <c r="C9" s="14">
        <v>14987</v>
      </c>
      <c r="D9" s="14">
        <v>12154</v>
      </c>
      <c r="E9" s="14">
        <v>1912</v>
      </c>
      <c r="F9" s="14">
        <v>9995</v>
      </c>
      <c r="G9" s="14">
        <v>17461</v>
      </c>
      <c r="H9" s="14">
        <v>19192</v>
      </c>
      <c r="I9" s="14">
        <v>11042</v>
      </c>
      <c r="J9" s="14">
        <v>14031</v>
      </c>
      <c r="K9" s="14">
        <v>12058</v>
      </c>
      <c r="L9" s="14">
        <v>5904</v>
      </c>
      <c r="M9" s="14">
        <v>3022</v>
      </c>
      <c r="N9" s="12">
        <f aca="true" t="shared" si="2" ref="N9:N19">SUM(B9:M9)</f>
        <v>137891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16133</v>
      </c>
      <c r="C10" s="14">
        <f>+C9-C11</f>
        <v>14987</v>
      </c>
      <c r="D10" s="14">
        <f>+D9-D11</f>
        <v>12154</v>
      </c>
      <c r="E10" s="14">
        <f>+E9-E11</f>
        <v>1912</v>
      </c>
      <c r="F10" s="14">
        <f aca="true" t="shared" si="3" ref="F10:M10">+F9-F11</f>
        <v>9995</v>
      </c>
      <c r="G10" s="14">
        <f t="shared" si="3"/>
        <v>17461</v>
      </c>
      <c r="H10" s="14">
        <f t="shared" si="3"/>
        <v>19192</v>
      </c>
      <c r="I10" s="14">
        <f t="shared" si="3"/>
        <v>11042</v>
      </c>
      <c r="J10" s="14">
        <f t="shared" si="3"/>
        <v>14031</v>
      </c>
      <c r="K10" s="14">
        <f t="shared" si="3"/>
        <v>12058</v>
      </c>
      <c r="L10" s="14">
        <f t="shared" si="3"/>
        <v>5904</v>
      </c>
      <c r="M10" s="14">
        <f t="shared" si="3"/>
        <v>3022</v>
      </c>
      <c r="N10" s="12">
        <f t="shared" si="2"/>
        <v>137891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76940</v>
      </c>
      <c r="C12" s="14">
        <f>C13+C14+C15</f>
        <v>52250</v>
      </c>
      <c r="D12" s="14">
        <f>D13+D14+D15</f>
        <v>67035</v>
      </c>
      <c r="E12" s="14">
        <f>E13+E14+E15</f>
        <v>10169</v>
      </c>
      <c r="F12" s="14">
        <f aca="true" t="shared" si="4" ref="F12:M12">F13+F14+F15</f>
        <v>53635</v>
      </c>
      <c r="G12" s="14">
        <f t="shared" si="4"/>
        <v>79065</v>
      </c>
      <c r="H12" s="14">
        <f t="shared" si="4"/>
        <v>71183</v>
      </c>
      <c r="I12" s="14">
        <f t="shared" si="4"/>
        <v>78521</v>
      </c>
      <c r="J12" s="14">
        <f t="shared" si="4"/>
        <v>53865</v>
      </c>
      <c r="K12" s="14">
        <f t="shared" si="4"/>
        <v>70486</v>
      </c>
      <c r="L12" s="14">
        <f t="shared" si="4"/>
        <v>24420</v>
      </c>
      <c r="M12" s="14">
        <f t="shared" si="4"/>
        <v>12692</v>
      </c>
      <c r="N12" s="12">
        <f t="shared" si="2"/>
        <v>650261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38834</v>
      </c>
      <c r="C13" s="14">
        <v>27791</v>
      </c>
      <c r="D13" s="14">
        <v>33211</v>
      </c>
      <c r="E13" s="14">
        <v>5050</v>
      </c>
      <c r="F13" s="14">
        <v>28054</v>
      </c>
      <c r="G13" s="14">
        <v>41896</v>
      </c>
      <c r="H13" s="14">
        <v>38939</v>
      </c>
      <c r="I13" s="14">
        <v>40966</v>
      </c>
      <c r="J13" s="14">
        <v>26731</v>
      </c>
      <c r="K13" s="14">
        <v>34085</v>
      </c>
      <c r="L13" s="14">
        <v>11714</v>
      </c>
      <c r="M13" s="14">
        <v>5761</v>
      </c>
      <c r="N13" s="12">
        <f t="shared" si="2"/>
        <v>333032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37103</v>
      </c>
      <c r="C14" s="14">
        <v>23495</v>
      </c>
      <c r="D14" s="14">
        <v>33060</v>
      </c>
      <c r="E14" s="14">
        <v>4932</v>
      </c>
      <c r="F14" s="14">
        <v>24738</v>
      </c>
      <c r="G14" s="14">
        <v>35475</v>
      </c>
      <c r="H14" s="14">
        <v>31073</v>
      </c>
      <c r="I14" s="14">
        <v>36819</v>
      </c>
      <c r="J14" s="14">
        <v>26358</v>
      </c>
      <c r="K14" s="14">
        <v>35662</v>
      </c>
      <c r="L14" s="14">
        <v>12406</v>
      </c>
      <c r="M14" s="14">
        <v>6785</v>
      </c>
      <c r="N14" s="12">
        <f t="shared" si="2"/>
        <v>307906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1003</v>
      </c>
      <c r="C15" s="14">
        <v>964</v>
      </c>
      <c r="D15" s="14">
        <v>764</v>
      </c>
      <c r="E15" s="14">
        <v>187</v>
      </c>
      <c r="F15" s="14">
        <v>843</v>
      </c>
      <c r="G15" s="14">
        <v>1694</v>
      </c>
      <c r="H15" s="14">
        <v>1171</v>
      </c>
      <c r="I15" s="14">
        <v>736</v>
      </c>
      <c r="J15" s="14">
        <v>776</v>
      </c>
      <c r="K15" s="14">
        <v>739</v>
      </c>
      <c r="L15" s="14">
        <v>300</v>
      </c>
      <c r="M15" s="14">
        <v>146</v>
      </c>
      <c r="N15" s="12">
        <f t="shared" si="2"/>
        <v>9323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25410</v>
      </c>
      <c r="C16" s="14">
        <f>C17+C18+C19</f>
        <v>15290</v>
      </c>
      <c r="D16" s="14">
        <f>D17+D18+D19</f>
        <v>16588</v>
      </c>
      <c r="E16" s="14">
        <f>E17+E18+E19</f>
        <v>2700</v>
      </c>
      <c r="F16" s="14">
        <f aca="true" t="shared" si="5" ref="F16:M16">F17+F18+F19</f>
        <v>15526</v>
      </c>
      <c r="G16" s="14">
        <f t="shared" si="5"/>
        <v>21401</v>
      </c>
      <c r="H16" s="14">
        <f t="shared" si="5"/>
        <v>17608</v>
      </c>
      <c r="I16" s="14">
        <f t="shared" si="5"/>
        <v>20127</v>
      </c>
      <c r="J16" s="14">
        <f t="shared" si="5"/>
        <v>13978</v>
      </c>
      <c r="K16" s="14">
        <f t="shared" si="5"/>
        <v>18499</v>
      </c>
      <c r="L16" s="14">
        <f t="shared" si="5"/>
        <v>5028</v>
      </c>
      <c r="M16" s="14">
        <f t="shared" si="5"/>
        <v>2114</v>
      </c>
      <c r="N16" s="12">
        <f t="shared" si="2"/>
        <v>174269</v>
      </c>
    </row>
    <row r="17" spans="1:25" ht="18.75" customHeight="1">
      <c r="A17" s="15" t="s">
        <v>23</v>
      </c>
      <c r="B17" s="14">
        <v>6171</v>
      </c>
      <c r="C17" s="14">
        <v>4097</v>
      </c>
      <c r="D17" s="14">
        <v>4238</v>
      </c>
      <c r="E17" s="14">
        <v>671</v>
      </c>
      <c r="F17" s="14">
        <v>4024</v>
      </c>
      <c r="G17" s="14">
        <v>5809</v>
      </c>
      <c r="H17" s="14">
        <v>5005</v>
      </c>
      <c r="I17" s="14">
        <v>5837</v>
      </c>
      <c r="J17" s="14">
        <v>3974</v>
      </c>
      <c r="K17" s="14">
        <v>5562</v>
      </c>
      <c r="L17" s="14">
        <v>1484</v>
      </c>
      <c r="M17" s="14">
        <v>595</v>
      </c>
      <c r="N17" s="12">
        <f t="shared" si="2"/>
        <v>47467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2095</v>
      </c>
      <c r="C18" s="14">
        <v>1096</v>
      </c>
      <c r="D18" s="14">
        <v>2101</v>
      </c>
      <c r="E18" s="14">
        <v>299</v>
      </c>
      <c r="F18" s="14">
        <v>1570</v>
      </c>
      <c r="G18" s="14">
        <v>1948</v>
      </c>
      <c r="H18" s="14">
        <v>1896</v>
      </c>
      <c r="I18" s="14">
        <v>2496</v>
      </c>
      <c r="J18" s="14">
        <v>1712</v>
      </c>
      <c r="K18" s="14">
        <v>2833</v>
      </c>
      <c r="L18" s="14">
        <v>757</v>
      </c>
      <c r="M18" s="14">
        <v>292</v>
      </c>
      <c r="N18" s="12">
        <f t="shared" si="2"/>
        <v>19095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17144</v>
      </c>
      <c r="C19" s="14">
        <v>10097</v>
      </c>
      <c r="D19" s="14">
        <v>10249</v>
      </c>
      <c r="E19" s="14">
        <v>1730</v>
      </c>
      <c r="F19" s="14">
        <v>9932</v>
      </c>
      <c r="G19" s="14">
        <v>13644</v>
      </c>
      <c r="H19" s="14">
        <v>10707</v>
      </c>
      <c r="I19" s="14">
        <v>11794</v>
      </c>
      <c r="J19" s="14">
        <v>8292</v>
      </c>
      <c r="K19" s="14">
        <v>10104</v>
      </c>
      <c r="L19" s="14">
        <v>2787</v>
      </c>
      <c r="M19" s="14">
        <v>1227</v>
      </c>
      <c r="N19" s="12">
        <f t="shared" si="2"/>
        <v>107707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56116</v>
      </c>
      <c r="C20" s="18">
        <f>C21+C22+C23</f>
        <v>31419</v>
      </c>
      <c r="D20" s="18">
        <f>D21+D22+D23</f>
        <v>37901</v>
      </c>
      <c r="E20" s="18">
        <f>E21+E22+E23</f>
        <v>5852</v>
      </c>
      <c r="F20" s="18">
        <f aca="true" t="shared" si="6" ref="F20:M20">F21+F22+F23</f>
        <v>28977</v>
      </c>
      <c r="G20" s="18">
        <f t="shared" si="6"/>
        <v>39570</v>
      </c>
      <c r="H20" s="18">
        <f t="shared" si="6"/>
        <v>39421</v>
      </c>
      <c r="I20" s="18">
        <f t="shared" si="6"/>
        <v>54363</v>
      </c>
      <c r="J20" s="18">
        <f t="shared" si="6"/>
        <v>32954</v>
      </c>
      <c r="K20" s="18">
        <f t="shared" si="6"/>
        <v>54774</v>
      </c>
      <c r="L20" s="18">
        <f t="shared" si="6"/>
        <v>16041</v>
      </c>
      <c r="M20" s="18">
        <f t="shared" si="6"/>
        <v>7397</v>
      </c>
      <c r="N20" s="12">
        <f aca="true" t="shared" si="7" ref="N20:N26">SUM(B20:M20)</f>
        <v>404785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31699</v>
      </c>
      <c r="C21" s="14">
        <v>19635</v>
      </c>
      <c r="D21" s="14">
        <v>21383</v>
      </c>
      <c r="E21" s="14">
        <v>3369</v>
      </c>
      <c r="F21" s="14">
        <v>16245</v>
      </c>
      <c r="G21" s="14">
        <v>22041</v>
      </c>
      <c r="H21" s="14">
        <v>23355</v>
      </c>
      <c r="I21" s="14">
        <v>31795</v>
      </c>
      <c r="J21" s="14">
        <v>18984</v>
      </c>
      <c r="K21" s="14">
        <v>29585</v>
      </c>
      <c r="L21" s="14">
        <v>9139</v>
      </c>
      <c r="M21" s="14">
        <v>4039</v>
      </c>
      <c r="N21" s="12">
        <f t="shared" si="7"/>
        <v>231269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23902</v>
      </c>
      <c r="C22" s="14">
        <v>11368</v>
      </c>
      <c r="D22" s="14">
        <v>16193</v>
      </c>
      <c r="E22" s="14">
        <v>2407</v>
      </c>
      <c r="F22" s="14">
        <v>12346</v>
      </c>
      <c r="G22" s="14">
        <v>16907</v>
      </c>
      <c r="H22" s="14">
        <v>15618</v>
      </c>
      <c r="I22" s="14">
        <v>22212</v>
      </c>
      <c r="J22" s="14">
        <v>13661</v>
      </c>
      <c r="K22" s="14">
        <v>24727</v>
      </c>
      <c r="L22" s="14">
        <v>6777</v>
      </c>
      <c r="M22" s="14">
        <v>3286</v>
      </c>
      <c r="N22" s="12">
        <f t="shared" si="7"/>
        <v>169404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515</v>
      </c>
      <c r="C23" s="14">
        <v>416</v>
      </c>
      <c r="D23" s="14">
        <v>325</v>
      </c>
      <c r="E23" s="14">
        <v>76</v>
      </c>
      <c r="F23" s="14">
        <v>386</v>
      </c>
      <c r="G23" s="14">
        <v>622</v>
      </c>
      <c r="H23" s="14">
        <v>448</v>
      </c>
      <c r="I23" s="14">
        <v>356</v>
      </c>
      <c r="J23" s="14">
        <v>309</v>
      </c>
      <c r="K23" s="14">
        <v>462</v>
      </c>
      <c r="L23" s="14">
        <v>125</v>
      </c>
      <c r="M23" s="14">
        <v>72</v>
      </c>
      <c r="N23" s="12">
        <f t="shared" si="7"/>
        <v>4112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37052</v>
      </c>
      <c r="C24" s="14">
        <f>C25+C26</f>
        <v>27242</v>
      </c>
      <c r="D24" s="14">
        <f>D25+D26</f>
        <v>28601</v>
      </c>
      <c r="E24" s="14">
        <f>E25+E26</f>
        <v>5520</v>
      </c>
      <c r="F24" s="14">
        <f aca="true" t="shared" si="8" ref="F24:M24">F25+F26</f>
        <v>27998</v>
      </c>
      <c r="G24" s="14">
        <f t="shared" si="8"/>
        <v>38656</v>
      </c>
      <c r="H24" s="14">
        <f t="shared" si="8"/>
        <v>34684</v>
      </c>
      <c r="I24" s="14">
        <f t="shared" si="8"/>
        <v>28066</v>
      </c>
      <c r="J24" s="14">
        <f t="shared" si="8"/>
        <v>24759</v>
      </c>
      <c r="K24" s="14">
        <f t="shared" si="8"/>
        <v>23430</v>
      </c>
      <c r="L24" s="14">
        <f t="shared" si="8"/>
        <v>6762</v>
      </c>
      <c r="M24" s="14">
        <f t="shared" si="8"/>
        <v>2623</v>
      </c>
      <c r="N24" s="12">
        <f t="shared" si="7"/>
        <v>285393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23713</v>
      </c>
      <c r="C25" s="14">
        <v>17435</v>
      </c>
      <c r="D25" s="14">
        <v>18305</v>
      </c>
      <c r="E25" s="14">
        <v>3533</v>
      </c>
      <c r="F25" s="14">
        <v>17919</v>
      </c>
      <c r="G25" s="14">
        <v>24740</v>
      </c>
      <c r="H25" s="14">
        <v>22198</v>
      </c>
      <c r="I25" s="14">
        <v>17962</v>
      </c>
      <c r="J25" s="14">
        <v>15846</v>
      </c>
      <c r="K25" s="14">
        <v>14995</v>
      </c>
      <c r="L25" s="14">
        <v>4328</v>
      </c>
      <c r="M25" s="14">
        <v>1679</v>
      </c>
      <c r="N25" s="12">
        <f t="shared" si="7"/>
        <v>182653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13339</v>
      </c>
      <c r="C26" s="14">
        <v>9807</v>
      </c>
      <c r="D26" s="14">
        <v>10296</v>
      </c>
      <c r="E26" s="14">
        <v>1987</v>
      </c>
      <c r="F26" s="14">
        <v>10079</v>
      </c>
      <c r="G26" s="14">
        <v>13916</v>
      </c>
      <c r="H26" s="14">
        <v>12486</v>
      </c>
      <c r="I26" s="14">
        <v>10104</v>
      </c>
      <c r="J26" s="14">
        <v>8913</v>
      </c>
      <c r="K26" s="14">
        <v>8435</v>
      </c>
      <c r="L26" s="14">
        <v>2434</v>
      </c>
      <c r="M26" s="14">
        <v>944</v>
      </c>
      <c r="N26" s="12">
        <f t="shared" si="7"/>
        <v>102740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2478.1200000000003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25521.64</v>
      </c>
    </row>
    <row r="39" spans="1:25" ht="18.75" customHeight="1">
      <c r="A39" s="57" t="s">
        <v>45</v>
      </c>
      <c r="B39" s="63">
        <v>761</v>
      </c>
      <c r="C39" s="63">
        <v>579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5963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399490.07271446</v>
      </c>
      <c r="C42" s="65">
        <f aca="true" t="shared" si="12" ref="C42:M42">C43+C44+C45+C46</f>
        <v>257830.73679999998</v>
      </c>
      <c r="D42" s="65">
        <f t="shared" si="12"/>
        <v>283972.16866395</v>
      </c>
      <c r="E42" s="65">
        <f t="shared" si="12"/>
        <v>61528.3299152</v>
      </c>
      <c r="F42" s="65">
        <f t="shared" si="12"/>
        <v>268330.45550855</v>
      </c>
      <c r="G42" s="65">
        <f t="shared" si="12"/>
        <v>306542.38759999996</v>
      </c>
      <c r="H42" s="65">
        <f t="shared" si="12"/>
        <v>333369.0712</v>
      </c>
      <c r="I42" s="65">
        <f t="shared" si="12"/>
        <v>342887.6755041999</v>
      </c>
      <c r="J42" s="65">
        <f t="shared" si="12"/>
        <v>280613.4115341</v>
      </c>
      <c r="K42" s="65">
        <f t="shared" si="12"/>
        <v>344506.88713071996</v>
      </c>
      <c r="L42" s="65">
        <f t="shared" si="12"/>
        <v>133023.14031165</v>
      </c>
      <c r="M42" s="65">
        <f t="shared" si="12"/>
        <v>62493.66133888</v>
      </c>
      <c r="N42" s="65">
        <f>N43+N44+N45+N46</f>
        <v>3074587.99822171</v>
      </c>
    </row>
    <row r="43" spans="1:14" ht="18.75" customHeight="1">
      <c r="A43" s="62" t="s">
        <v>86</v>
      </c>
      <c r="B43" s="59">
        <f aca="true" t="shared" si="13" ref="B43:H43">B35*B7</f>
        <v>397544.0733</v>
      </c>
      <c r="C43" s="59">
        <f t="shared" si="13"/>
        <v>256199.7448</v>
      </c>
      <c r="D43" s="59">
        <f t="shared" si="13"/>
        <v>272790.999</v>
      </c>
      <c r="E43" s="59">
        <f t="shared" si="13"/>
        <v>61046.3326</v>
      </c>
      <c r="F43" s="59">
        <f t="shared" si="13"/>
        <v>267034.5696</v>
      </c>
      <c r="G43" s="59">
        <f t="shared" si="13"/>
        <v>304880.6079</v>
      </c>
      <c r="H43" s="59">
        <f t="shared" si="13"/>
        <v>331491.204</v>
      </c>
      <c r="I43" s="59">
        <f>I35*I7</f>
        <v>341433.8868</v>
      </c>
      <c r="J43" s="59">
        <f>J35*J7</f>
        <v>279383.3805</v>
      </c>
      <c r="K43" s="59">
        <f>K35*K7</f>
        <v>343024.9839</v>
      </c>
      <c r="L43" s="59">
        <f>L35*L7</f>
        <v>132180.4995</v>
      </c>
      <c r="M43" s="59">
        <f>M35*M7</f>
        <v>61978.5088</v>
      </c>
      <c r="N43" s="61">
        <f>SUM(B43:M43)</f>
        <v>3048988.7907</v>
      </c>
    </row>
    <row r="44" spans="1:14" ht="18.75" customHeight="1">
      <c r="A44" s="62" t="s">
        <v>87</v>
      </c>
      <c r="B44" s="59">
        <f aca="true" t="shared" si="14" ref="B44:M44">B36*B7</f>
        <v>-1311.0805855400001</v>
      </c>
      <c r="C44" s="59">
        <f t="shared" si="14"/>
        <v>-847.128</v>
      </c>
      <c r="D44" s="59">
        <f t="shared" si="14"/>
        <v>-900.64033605</v>
      </c>
      <c r="E44" s="59">
        <f t="shared" si="14"/>
        <v>-164.2826848</v>
      </c>
      <c r="F44" s="59">
        <f t="shared" si="14"/>
        <v>-865.51409145</v>
      </c>
      <c r="G44" s="59">
        <f t="shared" si="14"/>
        <v>-1000.3803</v>
      </c>
      <c r="H44" s="59">
        <f t="shared" si="14"/>
        <v>-1019.6928</v>
      </c>
      <c r="I44" s="59">
        <f t="shared" si="14"/>
        <v>-1092.8112958</v>
      </c>
      <c r="J44" s="59">
        <f t="shared" si="14"/>
        <v>-888.5689659000001</v>
      </c>
      <c r="K44" s="59">
        <f t="shared" si="14"/>
        <v>-1120.33676928</v>
      </c>
      <c r="L44" s="59">
        <f t="shared" si="14"/>
        <v>-428.51918835</v>
      </c>
      <c r="M44" s="59">
        <f t="shared" si="14"/>
        <v>-203.88746112</v>
      </c>
      <c r="N44" s="28">
        <f>SUM(B44:M44)</f>
        <v>-9842.84247829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2478.1200000000003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25521.64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-61515.12</v>
      </c>
      <c r="C48" s="28">
        <f aca="true" t="shared" si="16" ref="C48:M48">+C49+C52+C60+C61</f>
        <v>-57070.439999999995</v>
      </c>
      <c r="D48" s="28">
        <f t="shared" si="16"/>
        <v>-46283.64</v>
      </c>
      <c r="E48" s="28">
        <f t="shared" si="16"/>
        <v>-7308.400000000001</v>
      </c>
      <c r="F48" s="28">
        <f t="shared" si="16"/>
        <v>-38002.4</v>
      </c>
      <c r="G48" s="28">
        <f t="shared" si="16"/>
        <v>-66407.44</v>
      </c>
      <c r="H48" s="28">
        <f t="shared" si="16"/>
        <v>-72972.40000000001</v>
      </c>
      <c r="I48" s="28">
        <f t="shared" si="16"/>
        <v>-42062.32</v>
      </c>
      <c r="J48" s="28">
        <f t="shared" si="16"/>
        <v>-53523.240000000005</v>
      </c>
      <c r="K48" s="28">
        <f t="shared" si="16"/>
        <v>-45918.840000000004</v>
      </c>
      <c r="L48" s="28">
        <f t="shared" si="16"/>
        <v>-22520.8</v>
      </c>
      <c r="M48" s="28">
        <f t="shared" si="16"/>
        <v>-11526.4</v>
      </c>
      <c r="N48" s="28">
        <f>+N49+N52+N60+N61</f>
        <v>-525111.4400000001</v>
      </c>
    </row>
    <row r="49" spans="1:14" ht="18.75" customHeight="1">
      <c r="A49" s="17" t="s">
        <v>48</v>
      </c>
      <c r="B49" s="29">
        <f>B50+B51</f>
        <v>-61305.4</v>
      </c>
      <c r="C49" s="29">
        <f>C50+C51</f>
        <v>-56950.6</v>
      </c>
      <c r="D49" s="29">
        <f>D50+D51</f>
        <v>-46185.2</v>
      </c>
      <c r="E49" s="29">
        <f>E50+E51</f>
        <v>-7265.6</v>
      </c>
      <c r="F49" s="29">
        <f aca="true" t="shared" si="17" ref="F49:M49">F50+F51</f>
        <v>-37981</v>
      </c>
      <c r="G49" s="29">
        <f t="shared" si="17"/>
        <v>-66351.8</v>
      </c>
      <c r="H49" s="29">
        <f t="shared" si="17"/>
        <v>-72929.6</v>
      </c>
      <c r="I49" s="29">
        <f t="shared" si="17"/>
        <v>-41959.6</v>
      </c>
      <c r="J49" s="29">
        <f t="shared" si="17"/>
        <v>-53317.8</v>
      </c>
      <c r="K49" s="29">
        <f t="shared" si="17"/>
        <v>-45820.4</v>
      </c>
      <c r="L49" s="29">
        <f t="shared" si="17"/>
        <v>-22435.2</v>
      </c>
      <c r="M49" s="29">
        <f t="shared" si="17"/>
        <v>-11483.6</v>
      </c>
      <c r="N49" s="28">
        <f aca="true" t="shared" si="18" ref="N49:N61">SUM(B49:M49)</f>
        <v>-523985.80000000005</v>
      </c>
    </row>
    <row r="50" spans="1:25" ht="18.75" customHeight="1">
      <c r="A50" s="13" t="s">
        <v>49</v>
      </c>
      <c r="B50" s="20">
        <f>ROUND(-B9*$D$3,2)</f>
        <v>-61305.4</v>
      </c>
      <c r="C50" s="20">
        <f>ROUND(-C9*$D$3,2)</f>
        <v>-56950.6</v>
      </c>
      <c r="D50" s="20">
        <f>ROUND(-D9*$D$3,2)</f>
        <v>-46185.2</v>
      </c>
      <c r="E50" s="20">
        <f>ROUND(-E9*$D$3,2)</f>
        <v>-7265.6</v>
      </c>
      <c r="F50" s="20">
        <f aca="true" t="shared" si="19" ref="F50:M50">ROUND(-F9*$D$3,2)</f>
        <v>-37981</v>
      </c>
      <c r="G50" s="20">
        <f t="shared" si="19"/>
        <v>-66351.8</v>
      </c>
      <c r="H50" s="20">
        <f t="shared" si="19"/>
        <v>-72929.6</v>
      </c>
      <c r="I50" s="20">
        <f t="shared" si="19"/>
        <v>-41959.6</v>
      </c>
      <c r="J50" s="20">
        <f t="shared" si="19"/>
        <v>-53317.8</v>
      </c>
      <c r="K50" s="20">
        <f t="shared" si="19"/>
        <v>-45820.4</v>
      </c>
      <c r="L50" s="20">
        <f t="shared" si="19"/>
        <v>-22435.2</v>
      </c>
      <c r="M50" s="20">
        <f t="shared" si="19"/>
        <v>-11483.6</v>
      </c>
      <c r="N50" s="50">
        <f t="shared" si="18"/>
        <v>-523985.80000000005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-42.8</v>
      </c>
      <c r="F52" s="29">
        <f t="shared" si="21"/>
        <v>-21.4</v>
      </c>
      <c r="G52" s="29">
        <f t="shared" si="21"/>
        <v>-55.64</v>
      </c>
      <c r="H52" s="29">
        <f t="shared" si="21"/>
        <v>-42.8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-1125.6399999999999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-42.8</v>
      </c>
      <c r="F59" s="27">
        <v>-21.4</v>
      </c>
      <c r="G59" s="27">
        <v>-55.64</v>
      </c>
      <c r="H59" s="27">
        <v>-42.8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-1125.6399999999999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337974.95271446</v>
      </c>
      <c r="C63" s="32">
        <f t="shared" si="22"/>
        <v>200760.29679999998</v>
      </c>
      <c r="D63" s="32">
        <f t="shared" si="22"/>
        <v>237688.52866394998</v>
      </c>
      <c r="E63" s="32">
        <f t="shared" si="22"/>
        <v>54219.9299152</v>
      </c>
      <c r="F63" s="32">
        <f t="shared" si="22"/>
        <v>230328.05550855</v>
      </c>
      <c r="G63" s="32">
        <f t="shared" si="22"/>
        <v>240134.94759999996</v>
      </c>
      <c r="H63" s="32">
        <f t="shared" si="22"/>
        <v>260396.67119999998</v>
      </c>
      <c r="I63" s="32">
        <f t="shared" si="22"/>
        <v>300825.3555041999</v>
      </c>
      <c r="J63" s="32">
        <f t="shared" si="22"/>
        <v>227090.17153410002</v>
      </c>
      <c r="K63" s="32">
        <f t="shared" si="22"/>
        <v>298588.04713071993</v>
      </c>
      <c r="L63" s="32">
        <f t="shared" si="22"/>
        <v>110502.34031165</v>
      </c>
      <c r="M63" s="32">
        <f t="shared" si="22"/>
        <v>50967.26133888</v>
      </c>
      <c r="N63" s="32">
        <f>SUM(B63:M63)</f>
        <v>2549476.55822171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337974.94999999995</v>
      </c>
      <c r="C66" s="39">
        <f aca="true" t="shared" si="23" ref="C66:M66">SUM(C67:C80)</f>
        <v>200760.3</v>
      </c>
      <c r="D66" s="39">
        <f t="shared" si="23"/>
        <v>237688.53</v>
      </c>
      <c r="E66" s="39">
        <f t="shared" si="23"/>
        <v>54219.93</v>
      </c>
      <c r="F66" s="39">
        <f t="shared" si="23"/>
        <v>230328.06</v>
      </c>
      <c r="G66" s="39">
        <f t="shared" si="23"/>
        <v>240134.95</v>
      </c>
      <c r="H66" s="39">
        <f t="shared" si="23"/>
        <v>260396.68</v>
      </c>
      <c r="I66" s="39">
        <f t="shared" si="23"/>
        <v>300825.36</v>
      </c>
      <c r="J66" s="39">
        <f t="shared" si="23"/>
        <v>227090.17</v>
      </c>
      <c r="K66" s="39">
        <f t="shared" si="23"/>
        <v>298588.04</v>
      </c>
      <c r="L66" s="39">
        <f t="shared" si="23"/>
        <v>110502.34</v>
      </c>
      <c r="M66" s="39">
        <f t="shared" si="23"/>
        <v>50967.26</v>
      </c>
      <c r="N66" s="32">
        <f>SUM(N67:N80)</f>
        <v>2549476.5699999994</v>
      </c>
    </row>
    <row r="67" spans="1:14" ht="18.75" customHeight="1">
      <c r="A67" s="17" t="s">
        <v>91</v>
      </c>
      <c r="B67" s="39">
        <v>64305.66</v>
      </c>
      <c r="C67" s="39">
        <v>57510.86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121816.52</v>
      </c>
    </row>
    <row r="68" spans="1:14" ht="18.75" customHeight="1">
      <c r="A68" s="17" t="s">
        <v>92</v>
      </c>
      <c r="B68" s="39">
        <v>273669.29</v>
      </c>
      <c r="C68" s="39">
        <v>143249.44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416918.73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237688.53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237688.53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54219.93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54219.93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230328.06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230328.06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240134.95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240134.95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203550.51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203550.51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56846.17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56846.17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300825.36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300825.36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227090.17</v>
      </c>
      <c r="K76" s="38">
        <v>0</v>
      </c>
      <c r="L76" s="38">
        <v>0</v>
      </c>
      <c r="M76" s="38">
        <v>0</v>
      </c>
      <c r="N76" s="32">
        <f t="shared" si="24"/>
        <v>227090.17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298588.04</v>
      </c>
      <c r="L77" s="38">
        <v>0</v>
      </c>
      <c r="M77" s="66"/>
      <c r="N77" s="29">
        <f t="shared" si="24"/>
        <v>298588.04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110502.34</v>
      </c>
      <c r="M78" s="38">
        <v>0</v>
      </c>
      <c r="N78" s="32">
        <f t="shared" si="24"/>
        <v>110502.34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50967.26</v>
      </c>
      <c r="N79" s="29">
        <f t="shared" si="24"/>
        <v>50967.26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2.120987139789807</v>
      </c>
      <c r="C84" s="48">
        <v>2.10204401713137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1.8406037417378234</v>
      </c>
      <c r="C85" s="48">
        <v>1.7375406166658869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1.6887690869671985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2.3526299053722326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1.9711194034316208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1.5627718546236864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1.8400875865504358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1.7994554267016336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1.7847671261259945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2.0103119311547637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1.921967380936473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2.2873895677353624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2.244098726618788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2016-03-03T18:53:21Z</dcterms:modified>
  <cp:category/>
  <cp:version/>
  <cp:contentType/>
  <cp:contentStatus/>
</cp:coreProperties>
</file>