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<sst xmlns="http://schemas.openxmlformats.org/spreadsheetml/2006/main" count="109" uniqueCount="107">
  <si>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</si>
  <si>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</si>
  <si>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</si>
  <si>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</si>
  <si>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</si>
  <si>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</si>
  <si>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</si>
  <si>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</si>
  <si>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</si>
  <si>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</si>
  <si>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</si>
  <si>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</si>
  <si>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</si>
  <si>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</si>
  <si>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</si>
  <si>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</si>
  <si>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</si>
  <si>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</si>
  <si>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</si>
  <si>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</si>
  <si>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</si>
  <si>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</si>
  <si>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</si>
  <si>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</si>
  <si>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</si>
  <si>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</si>
  <si>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</si>
  <si>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</si>
  <si>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</si>
  <si>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</si>
  <si>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</si>
  <si>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</si>
  <si>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</si>
  <si>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</si>
  <si>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</si>
  <si>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</si>
  <si>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</si>
  <si>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</si>
  <si>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</si>
  <si>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</si>
  <si>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</si>
  <si>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</si>
  <si>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</si>
  <si>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</si>
  <si>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</si>
  <si>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</si>
  <si>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</si>
  <si>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</si>
  <si>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</si>
  <si>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</si>
  <si>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</si>
  <si>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</si>
  <si>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</si>
  <si>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</si>
  <si>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</si>
  <si>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</si>
  <si>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</si>
  <si>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</si>
  <si>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</si>
  <si>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</si>
  <si>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</si>
  <si>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</si>
  <si>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</si>
  <si>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</si>
  <si>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</si>
  <si>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</si>
  <si>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</si>
  <si>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</si>
  <si>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</si>
  <si>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</si>
  <si>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</si>
  <si>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</si>
  <si>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</si>
  <si>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</si>
  <si>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</si>
  <si>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</si>
  <si>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</si>
  <si>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</si>
  <si>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</si>
  <si>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</si>
  <si>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</si>
  <si>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</si>
  <si>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</si>
  <si>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</si>
  <si>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</si>
  <si>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</si>
  <si>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</si>
  <si>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</si>
  <si>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</si>
  <si>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</si>
  <si>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</si>
  <si>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</si>
  <si>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</si>
  <si>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</si>
  <si>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</si>
  <si>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</si>
  <si>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</si>
  <si>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</si>
  <si>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</si>
  <si>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</si>
  <si>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</si>
  <si>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</si>
  <si>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</si>
  <si>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</si>
  <si>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</si>
  <si>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</si>
  <si>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29/02/16 - VENCIMENTO 07/03/16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</si>
</sst>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502049</v>
      </c>
      <c r="C7" s="10">
        <f>C8+C20+C24</f>
        <v>369537</v>
      </c>
      <c r="D7" s="10">
        <f>D8+D20+D24</f>
        <v>367700</v>
      </c>
      <c r="E7" s="10">
        <f>E8+E20+E24</f>
        <v>62959</v>
      </c>
      <c r="F7" s="10">
        <f aca="true" t="shared" si="0" ref="F7:M7">F8+F20+F24</f>
        <v>309122</v>
      </c>
      <c r="G7" s="10">
        <f t="shared" si="0"/>
        <v>502110</v>
      </c>
      <c r="H7" s="10">
        <f t="shared" si="0"/>
        <v>462678</v>
      </c>
      <c r="I7" s="10">
        <f t="shared" si="0"/>
        <v>417589</v>
      </c>
      <c r="J7" s="10">
        <f t="shared" si="0"/>
        <v>297849</v>
      </c>
      <c r="K7" s="10">
        <f t="shared" si="0"/>
        <v>347433</v>
      </c>
      <c r="L7" s="10">
        <f t="shared" si="0"/>
        <v>149647</v>
      </c>
      <c r="M7" s="10">
        <f t="shared" si="0"/>
        <v>85650</v>
      </c>
      <c r="N7" s="10">
        <f>+N8+N20+N24</f>
        <v>3874323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287679</v>
      </c>
      <c r="C8" s="12">
        <f>+C9+C12+C16</f>
        <v>224006</v>
      </c>
      <c r="D8" s="12">
        <f>+D9+D12+D16</f>
        <v>233556</v>
      </c>
      <c r="E8" s="12">
        <f>+E9+E12+E16</f>
        <v>38093</v>
      </c>
      <c r="F8" s="12">
        <f aca="true" t="shared" si="1" ref="F8:M8">+F9+F12+F16</f>
        <v>189055</v>
      </c>
      <c r="G8" s="12">
        <f t="shared" si="1"/>
        <v>308744</v>
      </c>
      <c r="H8" s="12">
        <f t="shared" si="1"/>
        <v>272506</v>
      </c>
      <c r="I8" s="12">
        <f t="shared" si="1"/>
        <v>250005</v>
      </c>
      <c r="J8" s="12">
        <f t="shared" si="1"/>
        <v>179609</v>
      </c>
      <c r="K8" s="12">
        <f t="shared" si="1"/>
        <v>199658</v>
      </c>
      <c r="L8" s="12">
        <f t="shared" si="1"/>
        <v>92524</v>
      </c>
      <c r="M8" s="12">
        <f t="shared" si="1"/>
        <v>55012</v>
      </c>
      <c r="N8" s="12">
        <f>SUM(B8:M8)</f>
        <v>2330447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26897</v>
      </c>
      <c r="C9" s="14">
        <v>27491</v>
      </c>
      <c r="D9" s="14">
        <v>18063</v>
      </c>
      <c r="E9" s="14">
        <v>3546</v>
      </c>
      <c r="F9" s="14">
        <v>15698</v>
      </c>
      <c r="G9" s="14">
        <v>29265</v>
      </c>
      <c r="H9" s="14">
        <v>34686</v>
      </c>
      <c r="I9" s="14">
        <v>17413</v>
      </c>
      <c r="J9" s="14">
        <v>22251</v>
      </c>
      <c r="K9" s="14">
        <v>17534</v>
      </c>
      <c r="L9" s="14">
        <v>12235</v>
      </c>
      <c r="M9" s="14">
        <v>7641</v>
      </c>
      <c r="N9" s="12">
        <f aca="true" t="shared" si="2" ref="N9:N19">SUM(B9:M9)</f>
        <v>232720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26897</v>
      </c>
      <c r="C10" s="14">
        <f>+C9-C11</f>
        <v>27491</v>
      </c>
      <c r="D10" s="14">
        <f>+D9-D11</f>
        <v>18063</v>
      </c>
      <c r="E10" s="14">
        <f>+E9-E11</f>
        <v>3546</v>
      </c>
      <c r="F10" s="14">
        <f aca="true" t="shared" si="3" ref="F10:M10">+F9-F11</f>
        <v>15698</v>
      </c>
      <c r="G10" s="14">
        <f t="shared" si="3"/>
        <v>29265</v>
      </c>
      <c r="H10" s="14">
        <f t="shared" si="3"/>
        <v>34686</v>
      </c>
      <c r="I10" s="14">
        <f t="shared" si="3"/>
        <v>17413</v>
      </c>
      <c r="J10" s="14">
        <f t="shared" si="3"/>
        <v>22251</v>
      </c>
      <c r="K10" s="14">
        <f t="shared" si="3"/>
        <v>17534</v>
      </c>
      <c r="L10" s="14">
        <f t="shared" si="3"/>
        <v>12235</v>
      </c>
      <c r="M10" s="14">
        <f t="shared" si="3"/>
        <v>7641</v>
      </c>
      <c r="N10" s="12">
        <f t="shared" si="2"/>
        <v>232720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193385</v>
      </c>
      <c r="C12" s="14">
        <f>C13+C14+C15</f>
        <v>149061</v>
      </c>
      <c r="D12" s="14">
        <f>D13+D14+D15</f>
        <v>171607</v>
      </c>
      <c r="E12" s="14">
        <f>E13+E14+E15</f>
        <v>26954</v>
      </c>
      <c r="F12" s="14">
        <f aca="true" t="shared" si="4" ref="F12:M12">F13+F14+F15</f>
        <v>129445</v>
      </c>
      <c r="G12" s="14">
        <f t="shared" si="4"/>
        <v>215789</v>
      </c>
      <c r="H12" s="14">
        <f t="shared" si="4"/>
        <v>185961</v>
      </c>
      <c r="I12" s="14">
        <f t="shared" si="4"/>
        <v>183267</v>
      </c>
      <c r="J12" s="14">
        <f t="shared" si="4"/>
        <v>123369</v>
      </c>
      <c r="K12" s="14">
        <f t="shared" si="4"/>
        <v>139550</v>
      </c>
      <c r="L12" s="14">
        <f t="shared" si="4"/>
        <v>66000</v>
      </c>
      <c r="M12" s="14">
        <f t="shared" si="4"/>
        <v>39251</v>
      </c>
      <c r="N12" s="12">
        <f t="shared" si="2"/>
        <v>1623639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98754</v>
      </c>
      <c r="C13" s="14">
        <v>77147</v>
      </c>
      <c r="D13" s="14">
        <v>84563</v>
      </c>
      <c r="E13" s="14">
        <v>13666</v>
      </c>
      <c r="F13" s="14">
        <v>64316</v>
      </c>
      <c r="G13" s="14">
        <v>109013</v>
      </c>
      <c r="H13" s="14">
        <v>99041</v>
      </c>
      <c r="I13" s="14">
        <v>97360</v>
      </c>
      <c r="J13" s="14">
        <v>63024</v>
      </c>
      <c r="K13" s="14">
        <v>71153</v>
      </c>
      <c r="L13" s="14">
        <v>33537</v>
      </c>
      <c r="M13" s="14">
        <v>19235</v>
      </c>
      <c r="N13" s="12">
        <f t="shared" si="2"/>
        <v>830809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90507</v>
      </c>
      <c r="C14" s="14">
        <v>66710</v>
      </c>
      <c r="D14" s="14">
        <v>83919</v>
      </c>
      <c r="E14" s="14">
        <v>12460</v>
      </c>
      <c r="F14" s="14">
        <v>61276</v>
      </c>
      <c r="G14" s="14">
        <v>99250</v>
      </c>
      <c r="H14" s="14">
        <v>81508</v>
      </c>
      <c r="I14" s="14">
        <v>83171</v>
      </c>
      <c r="J14" s="14">
        <v>57464</v>
      </c>
      <c r="K14" s="14">
        <v>65806</v>
      </c>
      <c r="L14" s="14">
        <v>31019</v>
      </c>
      <c r="M14" s="14">
        <v>19347</v>
      </c>
      <c r="N14" s="12">
        <f t="shared" si="2"/>
        <v>752437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4124</v>
      </c>
      <c r="C15" s="14">
        <v>5204</v>
      </c>
      <c r="D15" s="14">
        <v>3125</v>
      </c>
      <c r="E15" s="14">
        <v>828</v>
      </c>
      <c r="F15" s="14">
        <v>3853</v>
      </c>
      <c r="G15" s="14">
        <v>7526</v>
      </c>
      <c r="H15" s="14">
        <v>5412</v>
      </c>
      <c r="I15" s="14">
        <v>2736</v>
      </c>
      <c r="J15" s="14">
        <v>2881</v>
      </c>
      <c r="K15" s="14">
        <v>2591</v>
      </c>
      <c r="L15" s="14">
        <v>1444</v>
      </c>
      <c r="M15" s="14">
        <v>669</v>
      </c>
      <c r="N15" s="12">
        <f t="shared" si="2"/>
        <v>40393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67397</v>
      </c>
      <c r="C16" s="14">
        <f>C17+C18+C19</f>
        <v>47454</v>
      </c>
      <c r="D16" s="14">
        <f>D17+D18+D19</f>
        <v>43886</v>
      </c>
      <c r="E16" s="14">
        <f>E17+E18+E19</f>
        <v>7593</v>
      </c>
      <c r="F16" s="14">
        <f aca="true" t="shared" si="5" ref="F16:M16">F17+F18+F19</f>
        <v>43912</v>
      </c>
      <c r="G16" s="14">
        <f t="shared" si="5"/>
        <v>63690</v>
      </c>
      <c r="H16" s="14">
        <f t="shared" si="5"/>
        <v>51859</v>
      </c>
      <c r="I16" s="14">
        <f t="shared" si="5"/>
        <v>49325</v>
      </c>
      <c r="J16" s="14">
        <f t="shared" si="5"/>
        <v>33989</v>
      </c>
      <c r="K16" s="14">
        <f t="shared" si="5"/>
        <v>42574</v>
      </c>
      <c r="L16" s="14">
        <f t="shared" si="5"/>
        <v>14289</v>
      </c>
      <c r="M16" s="14">
        <f t="shared" si="5"/>
        <v>8120</v>
      </c>
      <c r="N16" s="12">
        <f t="shared" si="2"/>
        <v>474088</v>
      </c>
    </row>
    <row r="17" spans="1:25" ht="18.75" customHeight="1">
      <c r="A17" s="15" t="s">
        <v>23</v>
      </c>
      <c r="B17" s="14">
        <v>12207</v>
      </c>
      <c r="C17" s="14">
        <v>9007</v>
      </c>
      <c r="D17" s="14">
        <v>8182</v>
      </c>
      <c r="E17" s="14">
        <v>1432</v>
      </c>
      <c r="F17" s="14">
        <v>7525</v>
      </c>
      <c r="G17" s="14">
        <v>13302</v>
      </c>
      <c r="H17" s="14">
        <v>10814</v>
      </c>
      <c r="I17" s="14">
        <v>11295</v>
      </c>
      <c r="J17" s="14">
        <v>7466</v>
      </c>
      <c r="K17" s="14">
        <v>9054</v>
      </c>
      <c r="L17" s="14">
        <v>3427</v>
      </c>
      <c r="M17" s="14">
        <v>1672</v>
      </c>
      <c r="N17" s="12">
        <f t="shared" si="2"/>
        <v>95383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5013</v>
      </c>
      <c r="C18" s="14">
        <v>2211</v>
      </c>
      <c r="D18" s="14">
        <v>4436</v>
      </c>
      <c r="E18" s="14">
        <v>537</v>
      </c>
      <c r="F18" s="14">
        <v>2994</v>
      </c>
      <c r="G18" s="14">
        <v>4453</v>
      </c>
      <c r="H18" s="14">
        <v>4197</v>
      </c>
      <c r="I18" s="14">
        <v>4770</v>
      </c>
      <c r="J18" s="14">
        <v>3208</v>
      </c>
      <c r="K18" s="14">
        <v>4421</v>
      </c>
      <c r="L18" s="14">
        <v>1486</v>
      </c>
      <c r="M18" s="14">
        <v>711</v>
      </c>
      <c r="N18" s="12">
        <f t="shared" si="2"/>
        <v>38437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50177</v>
      </c>
      <c r="C19" s="14">
        <v>36236</v>
      </c>
      <c r="D19" s="14">
        <v>31268</v>
      </c>
      <c r="E19" s="14">
        <v>5624</v>
      </c>
      <c r="F19" s="14">
        <v>33393</v>
      </c>
      <c r="G19" s="14">
        <v>45935</v>
      </c>
      <c r="H19" s="14">
        <v>36848</v>
      </c>
      <c r="I19" s="14">
        <v>33260</v>
      </c>
      <c r="J19" s="14">
        <v>23315</v>
      </c>
      <c r="K19" s="14">
        <v>29099</v>
      </c>
      <c r="L19" s="14">
        <v>9376</v>
      </c>
      <c r="M19" s="14">
        <v>5737</v>
      </c>
      <c r="N19" s="12">
        <f t="shared" si="2"/>
        <v>340268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144443</v>
      </c>
      <c r="C20" s="18">
        <f>C21+C22+C23</f>
        <v>87947</v>
      </c>
      <c r="D20" s="18">
        <f>D21+D22+D23</f>
        <v>81560</v>
      </c>
      <c r="E20" s="18">
        <f>E21+E22+E23</f>
        <v>13504</v>
      </c>
      <c r="F20" s="18">
        <f aca="true" t="shared" si="6" ref="F20:M20">F21+F22+F23</f>
        <v>69213</v>
      </c>
      <c r="G20" s="18">
        <f t="shared" si="6"/>
        <v>112522</v>
      </c>
      <c r="H20" s="18">
        <f t="shared" si="6"/>
        <v>118678</v>
      </c>
      <c r="I20" s="18">
        <f t="shared" si="6"/>
        <v>116230</v>
      </c>
      <c r="J20" s="18">
        <f t="shared" si="6"/>
        <v>74788</v>
      </c>
      <c r="K20" s="18">
        <f t="shared" si="6"/>
        <v>108173</v>
      </c>
      <c r="L20" s="18">
        <f t="shared" si="6"/>
        <v>43128</v>
      </c>
      <c r="M20" s="18">
        <f t="shared" si="6"/>
        <v>23957</v>
      </c>
      <c r="N20" s="12">
        <f aca="true" t="shared" si="7" ref="N20:N26">SUM(B20:M20)</f>
        <v>994143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80258</v>
      </c>
      <c r="C21" s="14">
        <v>52179</v>
      </c>
      <c r="D21" s="14">
        <v>46836</v>
      </c>
      <c r="E21" s="14">
        <v>7903</v>
      </c>
      <c r="F21" s="14">
        <v>39464</v>
      </c>
      <c r="G21" s="14">
        <v>66111</v>
      </c>
      <c r="H21" s="14">
        <v>71509</v>
      </c>
      <c r="I21" s="14">
        <v>68593</v>
      </c>
      <c r="J21" s="14">
        <v>43091</v>
      </c>
      <c r="K21" s="14">
        <v>60611</v>
      </c>
      <c r="L21" s="14">
        <v>24589</v>
      </c>
      <c r="M21" s="14">
        <v>13297</v>
      </c>
      <c r="N21" s="12">
        <f t="shared" si="7"/>
        <v>574441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61995</v>
      </c>
      <c r="C22" s="14">
        <v>33872</v>
      </c>
      <c r="D22" s="14">
        <v>33524</v>
      </c>
      <c r="E22" s="14">
        <v>5324</v>
      </c>
      <c r="F22" s="14">
        <v>28261</v>
      </c>
      <c r="G22" s="14">
        <v>43766</v>
      </c>
      <c r="H22" s="14">
        <v>45121</v>
      </c>
      <c r="I22" s="14">
        <v>46222</v>
      </c>
      <c r="J22" s="14">
        <v>30513</v>
      </c>
      <c r="K22" s="14">
        <v>46094</v>
      </c>
      <c r="L22" s="14">
        <v>17948</v>
      </c>
      <c r="M22" s="14">
        <v>10399</v>
      </c>
      <c r="N22" s="12">
        <f t="shared" si="7"/>
        <v>403039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2190</v>
      </c>
      <c r="C23" s="14">
        <v>1896</v>
      </c>
      <c r="D23" s="14">
        <v>1200</v>
      </c>
      <c r="E23" s="14">
        <v>277</v>
      </c>
      <c r="F23" s="14">
        <v>1488</v>
      </c>
      <c r="G23" s="14">
        <v>2645</v>
      </c>
      <c r="H23" s="14">
        <v>2048</v>
      </c>
      <c r="I23" s="14">
        <v>1415</v>
      </c>
      <c r="J23" s="14">
        <v>1184</v>
      </c>
      <c r="K23" s="14">
        <v>1468</v>
      </c>
      <c r="L23" s="14">
        <v>591</v>
      </c>
      <c r="M23" s="14">
        <v>261</v>
      </c>
      <c r="N23" s="12">
        <f t="shared" si="7"/>
        <v>16663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69927</v>
      </c>
      <c r="C24" s="14">
        <f>C25+C26</f>
        <v>57584</v>
      </c>
      <c r="D24" s="14">
        <f>D25+D26</f>
        <v>52584</v>
      </c>
      <c r="E24" s="14">
        <f>E25+E26</f>
        <v>11362</v>
      </c>
      <c r="F24" s="14">
        <f aca="true" t="shared" si="8" ref="F24:M24">F25+F26</f>
        <v>50854</v>
      </c>
      <c r="G24" s="14">
        <f t="shared" si="8"/>
        <v>80844</v>
      </c>
      <c r="H24" s="14">
        <f t="shared" si="8"/>
        <v>71494</v>
      </c>
      <c r="I24" s="14">
        <f t="shared" si="8"/>
        <v>51354</v>
      </c>
      <c r="J24" s="14">
        <f t="shared" si="8"/>
        <v>43452</v>
      </c>
      <c r="K24" s="14">
        <f t="shared" si="8"/>
        <v>39602</v>
      </c>
      <c r="L24" s="14">
        <f t="shared" si="8"/>
        <v>13995</v>
      </c>
      <c r="M24" s="14">
        <f t="shared" si="8"/>
        <v>6681</v>
      </c>
      <c r="N24" s="12">
        <f t="shared" si="7"/>
        <v>549733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44753</v>
      </c>
      <c r="C25" s="14">
        <v>36854</v>
      </c>
      <c r="D25" s="14">
        <v>33654</v>
      </c>
      <c r="E25" s="14">
        <v>7272</v>
      </c>
      <c r="F25" s="14">
        <v>32547</v>
      </c>
      <c r="G25" s="14">
        <v>51740</v>
      </c>
      <c r="H25" s="14">
        <v>45756</v>
      </c>
      <c r="I25" s="14">
        <v>32867</v>
      </c>
      <c r="J25" s="14">
        <v>27809</v>
      </c>
      <c r="K25" s="14">
        <v>25345</v>
      </c>
      <c r="L25" s="14">
        <v>8957</v>
      </c>
      <c r="M25" s="14">
        <v>4276</v>
      </c>
      <c r="N25" s="12">
        <f t="shared" si="7"/>
        <v>351830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25174</v>
      </c>
      <c r="C26" s="14">
        <v>20730</v>
      </c>
      <c r="D26" s="14">
        <v>18930</v>
      </c>
      <c r="E26" s="14">
        <v>4090</v>
      </c>
      <c r="F26" s="14">
        <v>18307</v>
      </c>
      <c r="G26" s="14">
        <v>29104</v>
      </c>
      <c r="H26" s="14">
        <v>25738</v>
      </c>
      <c r="I26" s="14">
        <v>18487</v>
      </c>
      <c r="J26" s="14">
        <v>15643</v>
      </c>
      <c r="K26" s="14">
        <v>14257</v>
      </c>
      <c r="L26" s="14">
        <v>5038</v>
      </c>
      <c r="M26" s="14">
        <v>2405</v>
      </c>
      <c r="N26" s="12">
        <f t="shared" si="7"/>
        <v>197903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2478.1200000000003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25521.64</v>
      </c>
    </row>
    <row r="39" spans="1:25" ht="18.75" customHeight="1">
      <c r="A39" s="57" t="s">
        <v>45</v>
      </c>
      <c r="B39" s="63">
        <v>761</v>
      </c>
      <c r="C39" s="63">
        <v>579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5963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943145.75408754</v>
      </c>
      <c r="C42" s="65">
        <f aca="true" t="shared" si="12" ref="C42:M42">C43+C44+C45+C46</f>
        <v>670822.7382</v>
      </c>
      <c r="D42" s="65">
        <f t="shared" si="12"/>
        <v>628144.7933850001</v>
      </c>
      <c r="E42" s="65">
        <f t="shared" si="12"/>
        <v>147209.6945456</v>
      </c>
      <c r="F42" s="65">
        <f t="shared" si="12"/>
        <v>606569.7329801</v>
      </c>
      <c r="G42" s="65">
        <f t="shared" si="12"/>
        <v>780530.972</v>
      </c>
      <c r="H42" s="65">
        <f t="shared" si="12"/>
        <v>842611.8622000001</v>
      </c>
      <c r="I42" s="65">
        <f t="shared" si="12"/>
        <v>742310.4410501999</v>
      </c>
      <c r="J42" s="65">
        <f t="shared" si="12"/>
        <v>596367.3561207</v>
      </c>
      <c r="K42" s="65">
        <f t="shared" si="12"/>
        <v>665313.23246608</v>
      </c>
      <c r="L42" s="65">
        <f t="shared" si="12"/>
        <v>340301.14190521</v>
      </c>
      <c r="M42" s="65">
        <f t="shared" si="12"/>
        <v>190714.59866400002</v>
      </c>
      <c r="N42" s="65">
        <f>N43+N44+N45+N46</f>
        <v>7154042.317604429</v>
      </c>
    </row>
    <row r="43" spans="1:14" ht="18.75" customHeight="1">
      <c r="A43" s="62" t="s">
        <v>86</v>
      </c>
      <c r="B43" s="59">
        <f aca="true" t="shared" si="13" ref="B43:H43">B35*B7</f>
        <v>942998.6367</v>
      </c>
      <c r="C43" s="59">
        <f t="shared" si="13"/>
        <v>670561.8402</v>
      </c>
      <c r="D43" s="59">
        <f t="shared" si="13"/>
        <v>618103.7000000001</v>
      </c>
      <c r="E43" s="59">
        <f t="shared" si="13"/>
        <v>146958.8978</v>
      </c>
      <c r="F43" s="59">
        <f t="shared" si="13"/>
        <v>606373.7152</v>
      </c>
      <c r="G43" s="59">
        <f t="shared" si="13"/>
        <v>780429.573</v>
      </c>
      <c r="H43" s="59">
        <f t="shared" si="13"/>
        <v>842305.299</v>
      </c>
      <c r="I43" s="59">
        <f>I35*I7</f>
        <v>742139.1708</v>
      </c>
      <c r="J43" s="59">
        <f>J35*J7</f>
        <v>596144.7735</v>
      </c>
      <c r="K43" s="59">
        <f>K35*K7</f>
        <v>664882.5321</v>
      </c>
      <c r="L43" s="59">
        <f>L35*L7</f>
        <v>340132.6663</v>
      </c>
      <c r="M43" s="59">
        <f>M35*M7</f>
        <v>190622.64</v>
      </c>
      <c r="N43" s="61">
        <f>SUM(B43:M43)</f>
        <v>7141653.444599999</v>
      </c>
    </row>
    <row r="44" spans="1:14" ht="18.75" customHeight="1">
      <c r="A44" s="62" t="s">
        <v>87</v>
      </c>
      <c r="B44" s="59">
        <f aca="true" t="shared" si="14" ref="B44:M44">B36*B7</f>
        <v>-3109.96261246</v>
      </c>
      <c r="C44" s="59">
        <f t="shared" si="14"/>
        <v>-2217.222</v>
      </c>
      <c r="D44" s="59">
        <f t="shared" si="14"/>
        <v>-2040.7166149999998</v>
      </c>
      <c r="E44" s="59">
        <f t="shared" si="14"/>
        <v>-395.4832544</v>
      </c>
      <c r="F44" s="59">
        <f t="shared" si="14"/>
        <v>-1965.3822199</v>
      </c>
      <c r="G44" s="59">
        <f t="shared" si="14"/>
        <v>-2560.761</v>
      </c>
      <c r="H44" s="59">
        <f t="shared" si="14"/>
        <v>-2590.9968</v>
      </c>
      <c r="I44" s="59">
        <f t="shared" si="14"/>
        <v>-2375.3297498</v>
      </c>
      <c r="J44" s="59">
        <f t="shared" si="14"/>
        <v>-1896.0173793000001</v>
      </c>
      <c r="K44" s="59">
        <f t="shared" si="14"/>
        <v>-2171.53963392</v>
      </c>
      <c r="L44" s="59">
        <f t="shared" si="14"/>
        <v>-1102.68439479</v>
      </c>
      <c r="M44" s="59">
        <f t="shared" si="14"/>
        <v>-627.081336</v>
      </c>
      <c r="N44" s="28">
        <f>SUM(B44:M44)</f>
        <v>-23053.17699557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2478.1200000000003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25521.64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-102418.32</v>
      </c>
      <c r="C48" s="28">
        <f aca="true" t="shared" si="16" ref="C48:M48">+C49+C52+C60+C61</f>
        <v>-104585.64</v>
      </c>
      <c r="D48" s="28">
        <f t="shared" si="16"/>
        <v>-68737.84</v>
      </c>
      <c r="E48" s="28">
        <f t="shared" si="16"/>
        <v>-13517.599999999999</v>
      </c>
      <c r="F48" s="28">
        <f t="shared" si="16"/>
        <v>-59673.8</v>
      </c>
      <c r="G48" s="28">
        <f t="shared" si="16"/>
        <v>-111262.64</v>
      </c>
      <c r="H48" s="28">
        <f t="shared" si="16"/>
        <v>-131849.59999999998</v>
      </c>
      <c r="I48" s="28">
        <f t="shared" si="16"/>
        <v>-66272.12</v>
      </c>
      <c r="J48" s="28">
        <f t="shared" si="16"/>
        <v>-84759.24</v>
      </c>
      <c r="K48" s="28">
        <f t="shared" si="16"/>
        <v>-66727.64</v>
      </c>
      <c r="L48" s="28">
        <f t="shared" si="16"/>
        <v>-46578.6</v>
      </c>
      <c r="M48" s="28">
        <f t="shared" si="16"/>
        <v>-29078.6</v>
      </c>
      <c r="N48" s="28">
        <f>+N49+N52+N60+N61</f>
        <v>-885461.6400000001</v>
      </c>
    </row>
    <row r="49" spans="1:14" ht="18.75" customHeight="1">
      <c r="A49" s="17" t="s">
        <v>48</v>
      </c>
      <c r="B49" s="29">
        <f>B50+B51</f>
        <v>-102208.6</v>
      </c>
      <c r="C49" s="29">
        <f>C50+C51</f>
        <v>-104465.8</v>
      </c>
      <c r="D49" s="29">
        <f>D50+D51</f>
        <v>-68639.4</v>
      </c>
      <c r="E49" s="29">
        <f>E50+E51</f>
        <v>-13474.8</v>
      </c>
      <c r="F49" s="29">
        <f aca="true" t="shared" si="17" ref="F49:M49">F50+F51</f>
        <v>-59652.4</v>
      </c>
      <c r="G49" s="29">
        <f t="shared" si="17"/>
        <v>-111207</v>
      </c>
      <c r="H49" s="29">
        <f t="shared" si="17"/>
        <v>-131806.8</v>
      </c>
      <c r="I49" s="29">
        <f t="shared" si="17"/>
        <v>-66169.4</v>
      </c>
      <c r="J49" s="29">
        <f t="shared" si="17"/>
        <v>-84553.8</v>
      </c>
      <c r="K49" s="29">
        <f t="shared" si="17"/>
        <v>-66629.2</v>
      </c>
      <c r="L49" s="29">
        <f t="shared" si="17"/>
        <v>-46493</v>
      </c>
      <c r="M49" s="29">
        <f t="shared" si="17"/>
        <v>-29035.8</v>
      </c>
      <c r="N49" s="28">
        <f aca="true" t="shared" si="18" ref="N49:N61">SUM(B49:M49)</f>
        <v>-884336.0000000001</v>
      </c>
    </row>
    <row r="50" spans="1:25" ht="18.75" customHeight="1">
      <c r="A50" s="13" t="s">
        <v>49</v>
      </c>
      <c r="B50" s="20">
        <f>ROUND(-B9*$D$3,2)</f>
        <v>-102208.6</v>
      </c>
      <c r="C50" s="20">
        <f>ROUND(-C9*$D$3,2)</f>
        <v>-104465.8</v>
      </c>
      <c r="D50" s="20">
        <f>ROUND(-D9*$D$3,2)</f>
        <v>-68639.4</v>
      </c>
      <c r="E50" s="20">
        <f>ROUND(-E9*$D$3,2)</f>
        <v>-13474.8</v>
      </c>
      <c r="F50" s="20">
        <f aca="true" t="shared" si="19" ref="F50:M50">ROUND(-F9*$D$3,2)</f>
        <v>-59652.4</v>
      </c>
      <c r="G50" s="20">
        <f t="shared" si="19"/>
        <v>-111207</v>
      </c>
      <c r="H50" s="20">
        <f t="shared" si="19"/>
        <v>-131806.8</v>
      </c>
      <c r="I50" s="20">
        <f t="shared" si="19"/>
        <v>-66169.4</v>
      </c>
      <c r="J50" s="20">
        <f t="shared" si="19"/>
        <v>-84553.8</v>
      </c>
      <c r="K50" s="20">
        <f t="shared" si="19"/>
        <v>-66629.2</v>
      </c>
      <c r="L50" s="20">
        <f t="shared" si="19"/>
        <v>-46493</v>
      </c>
      <c r="M50" s="20">
        <f t="shared" si="19"/>
        <v>-29035.8</v>
      </c>
      <c r="N50" s="50">
        <f t="shared" si="18"/>
        <v>-884336.0000000001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-42.8</v>
      </c>
      <c r="F52" s="29">
        <f t="shared" si="21"/>
        <v>-21.4</v>
      </c>
      <c r="G52" s="29">
        <f t="shared" si="21"/>
        <v>-55.64</v>
      </c>
      <c r="H52" s="29">
        <f t="shared" si="21"/>
        <v>-42.8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-1125.6399999999999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-42.8</v>
      </c>
      <c r="F59" s="27">
        <v>-21.4</v>
      </c>
      <c r="G59" s="27">
        <v>-55.64</v>
      </c>
      <c r="H59" s="27">
        <v>-42.8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-1125.6399999999999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840727.43408754</v>
      </c>
      <c r="C63" s="32">
        <f t="shared" si="22"/>
        <v>566237.0982</v>
      </c>
      <c r="D63" s="32">
        <f t="shared" si="22"/>
        <v>559406.9533850001</v>
      </c>
      <c r="E63" s="32">
        <f t="shared" si="22"/>
        <v>133692.0945456</v>
      </c>
      <c r="F63" s="32">
        <f t="shared" si="22"/>
        <v>546895.9329800999</v>
      </c>
      <c r="G63" s="32">
        <f t="shared" si="22"/>
        <v>669268.3319999999</v>
      </c>
      <c r="H63" s="32">
        <f t="shared" si="22"/>
        <v>710762.2622000001</v>
      </c>
      <c r="I63" s="32">
        <f t="shared" si="22"/>
        <v>676038.3210501999</v>
      </c>
      <c r="J63" s="32">
        <f t="shared" si="22"/>
        <v>511608.1161207</v>
      </c>
      <c r="K63" s="32">
        <f t="shared" si="22"/>
        <v>598585.59246608</v>
      </c>
      <c r="L63" s="32">
        <f t="shared" si="22"/>
        <v>293722.54190521</v>
      </c>
      <c r="M63" s="32">
        <f t="shared" si="22"/>
        <v>161635.998664</v>
      </c>
      <c r="N63" s="32">
        <f>SUM(B63:M63)</f>
        <v>6268580.677604429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840727.43</v>
      </c>
      <c r="C66" s="39">
        <f aca="true" t="shared" si="23" ref="C66:M66">SUM(C67:C80)</f>
        <v>566237.1</v>
      </c>
      <c r="D66" s="39">
        <f t="shared" si="23"/>
        <v>559406.95</v>
      </c>
      <c r="E66" s="39">
        <f t="shared" si="23"/>
        <v>133692.1</v>
      </c>
      <c r="F66" s="39">
        <f t="shared" si="23"/>
        <v>546895.94</v>
      </c>
      <c r="G66" s="39">
        <f t="shared" si="23"/>
        <v>669268.33</v>
      </c>
      <c r="H66" s="39">
        <f t="shared" si="23"/>
        <v>710762.25</v>
      </c>
      <c r="I66" s="39">
        <f t="shared" si="23"/>
        <v>676038.32</v>
      </c>
      <c r="J66" s="39">
        <f t="shared" si="23"/>
        <v>511608.11</v>
      </c>
      <c r="K66" s="39">
        <f t="shared" si="23"/>
        <v>598585.59</v>
      </c>
      <c r="L66" s="39">
        <f t="shared" si="23"/>
        <v>293722.55</v>
      </c>
      <c r="M66" s="39">
        <f t="shared" si="23"/>
        <v>161636</v>
      </c>
      <c r="N66" s="32">
        <f>SUM(N67:N80)</f>
        <v>6268580.67</v>
      </c>
    </row>
    <row r="67" spans="1:14" ht="18.75" customHeight="1">
      <c r="A67" s="17" t="s">
        <v>91</v>
      </c>
      <c r="B67" s="39">
        <v>171555.75</v>
      </c>
      <c r="C67" s="39">
        <v>167835.9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339391.65</v>
      </c>
    </row>
    <row r="68" spans="1:14" ht="18.75" customHeight="1">
      <c r="A68" s="17" t="s">
        <v>92</v>
      </c>
      <c r="B68" s="39">
        <v>669171.68</v>
      </c>
      <c r="C68" s="39">
        <v>398401.2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1067572.8800000001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559406.95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559406.95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133692.1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133692.1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546895.94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546895.94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669268.33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669268.33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552352.59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552352.59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158409.66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158409.66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676038.32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676038.32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511608.11</v>
      </c>
      <c r="K76" s="38">
        <v>0</v>
      </c>
      <c r="L76" s="38">
        <v>0</v>
      </c>
      <c r="M76" s="38">
        <v>0</v>
      </c>
      <c r="N76" s="32">
        <f t="shared" si="24"/>
        <v>511608.11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598585.59</v>
      </c>
      <c r="L77" s="38">
        <v>0</v>
      </c>
      <c r="M77" s="66"/>
      <c r="N77" s="29">
        <f t="shared" si="24"/>
        <v>598585.59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293722.55</v>
      </c>
      <c r="M78" s="38">
        <v>0</v>
      </c>
      <c r="N78" s="32">
        <f t="shared" si="24"/>
        <v>293722.55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161636</v>
      </c>
      <c r="N79" s="29">
        <f t="shared" si="24"/>
        <v>161636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2.090286522150992</v>
      </c>
      <c r="C84" s="48">
        <v>2.0672823969488046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1.8318618609016615</v>
      </c>
      <c r="C85" s="48">
        <v>1.7275708514077028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1.6813282115447377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2.3381834931558636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1.9622341113867663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1.5545019457887712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1.8306391242186555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1.7897994364806589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1.7776101407129974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2.0022473002115166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1.9149396645283552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2.2740258201314427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2.226673656322242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2016-03-04T14:12:46Z</dcterms:modified>
  <cp:category/>
  <cp:version/>
  <cp:contentType/>
  <cp:contentStatus/>
</cp:coreProperties>
</file>