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<sst xmlns="http://schemas.openxmlformats.org/spreadsheetml/2006/main" count="131" uniqueCount="131">
  <si>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</si>
  <si>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</si>
  <si>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</si>
  <si>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</si>
  <si>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</si>
  <si>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</si>
  <si>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</si>
  <si>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</si>
  <si>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</si>
  <si>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</si>
  <si>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</si>
  <si>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</si>
  <si>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</si>
  <si>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</si>
  <si>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</si>
  <si>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</si>
  <si>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</si>
  <si>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</si>
  <si>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</si>
  <si>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</si>
  <si>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</si>
  <si>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</si>
  <si>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</si>
  <si>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</si>
  <si>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</si>
  <si>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</si>
  <si>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</si>
  <si>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</si>
  <si>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</si>
  <si>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</si>
  <si>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</si>
  <si>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</si>
  <si>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</si>
  <si>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</si>
  <si>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</si>
  <si>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</si>
  <si>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</si>
  <si>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</si>
  <si>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</si>
  <si>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</si>
  <si>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</si>
  <si>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</si>
  <si>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</si>
  <si>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</si>
  <si>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</si>
  <si>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</si>
  <si>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</si>
  <si>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</si>
  <si>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</si>
  <si>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</si>
  <si>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</si>
  <si>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</si>
  <si>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</si>
  <si>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</si>
  <si>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</si>
  <si>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</si>
  <si>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</si>
  <si>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</si>
  <si>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</si>
  <si>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</si>
  <si>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</si>
  <si>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</si>
  <si>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</si>
  <si>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</si>
  <si>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</si>
  <si>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</si>
  <si>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</si>
  <si>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</si>
  <si>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</si>
  <si>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</si>
  <si>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</si>
  <si>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</si>
  <si>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</si>
  <si>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</si>
  <si>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</si>
  <si>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</si>
  <si>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</si>
  <si>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</si>
  <si>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</si>
  <si>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</si>
  <si>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</si>
  <si>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</si>
  <si>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</si>
  <si>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</si>
  <si>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</si>
  <si>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</si>
  <si>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</si>
  <si>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</si>
  <si>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</si>
  <si>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</si>
  <si>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</si>
  <si>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</si>
  <si>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</si>
  <si>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</si>
  <si>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</si>
  <si>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</si>
  <si>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</si>
  <si>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</si>
  <si>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</si>
  <si>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</si>
  <si>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</si>
  <si>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</si>
  <si>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</si>
  <si>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</si>
  <si>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</si>
  <si>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</si>
  <si>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</si>
  <si>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</si>
  <si>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</si>
  <si>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</si>
  <si>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</si>
  <si>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</si>
  <si>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</si>
  <si>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</si>
  <si>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</si>
  <si>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</si>
  <si>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</si>
  <si>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</si>
  <si>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</si>
  <si>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</si>
  <si>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</si>
  <si>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</si>
  <si>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</si>
  <si>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</si>
  <si>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</si>
  <si>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</si>
  <si>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</si>
  <si>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</si>
  <si>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</si>
  <si>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</si>
  <si>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25/01/16 - VENCIMENTO 01/02/16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</si>
</sst>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205514</v>
      </c>
      <c r="C7" s="9">
        <f t="shared" si="0"/>
        <v>255573</v>
      </c>
      <c r="D7" s="9">
        <f t="shared" si="0"/>
        <v>259502</v>
      </c>
      <c r="E7" s="9">
        <f t="shared" si="0"/>
        <v>160989</v>
      </c>
      <c r="F7" s="9">
        <f t="shared" si="0"/>
        <v>253422</v>
      </c>
      <c r="G7" s="9">
        <f t="shared" si="0"/>
        <v>432499</v>
      </c>
      <c r="H7" s="9">
        <f t="shared" si="0"/>
        <v>157948</v>
      </c>
      <c r="I7" s="9">
        <f t="shared" si="0"/>
        <v>30138</v>
      </c>
      <c r="J7" s="9">
        <f t="shared" si="0"/>
        <v>115022</v>
      </c>
      <c r="K7" s="9">
        <f t="shared" si="0"/>
        <v>1870607</v>
      </c>
      <c r="L7" s="52"/>
    </row>
    <row r="8" spans="1:11" ht="17.25" customHeight="1">
      <c r="A8" s="10" t="s">
        <v>101</v>
      </c>
      <c r="B8" s="11">
        <f>B9+B12+B16</f>
        <v>114509</v>
      </c>
      <c r="C8" s="11">
        <f aca="true" t="shared" si="1" ref="C8:J8">C9+C12+C16</f>
        <v>148888</v>
      </c>
      <c r="D8" s="11">
        <f t="shared" si="1"/>
        <v>141131</v>
      </c>
      <c r="E8" s="11">
        <f t="shared" si="1"/>
        <v>93665</v>
      </c>
      <c r="F8" s="11">
        <f t="shared" si="1"/>
        <v>133424</v>
      </c>
      <c r="G8" s="11">
        <f t="shared" si="1"/>
        <v>227367</v>
      </c>
      <c r="H8" s="11">
        <f t="shared" si="1"/>
        <v>95634</v>
      </c>
      <c r="I8" s="11">
        <f t="shared" si="1"/>
        <v>15099</v>
      </c>
      <c r="J8" s="11">
        <f t="shared" si="1"/>
        <v>64591</v>
      </c>
      <c r="K8" s="11">
        <f>SUM(B8:J8)</f>
        <v>1034308</v>
      </c>
    </row>
    <row r="9" spans="1:11" ht="17.25" customHeight="1">
      <c r="A9" s="15" t="s">
        <v>17</v>
      </c>
      <c r="B9" s="13">
        <f>+B10+B11</f>
        <v>21781</v>
      </c>
      <c r="C9" s="13">
        <f aca="true" t="shared" si="2" ref="C9:J9">+C10+C11</f>
        <v>30282</v>
      </c>
      <c r="D9" s="13">
        <f t="shared" si="2"/>
        <v>26280</v>
      </c>
      <c r="E9" s="13">
        <f t="shared" si="2"/>
        <v>18713</v>
      </c>
      <c r="F9" s="13">
        <f t="shared" si="2"/>
        <v>23020</v>
      </c>
      <c r="G9" s="13">
        <f t="shared" si="2"/>
        <v>28820</v>
      </c>
      <c r="H9" s="13">
        <f t="shared" si="2"/>
        <v>19517</v>
      </c>
      <c r="I9" s="13">
        <f t="shared" si="2"/>
        <v>3687</v>
      </c>
      <c r="J9" s="13">
        <f t="shared" si="2"/>
        <v>11505</v>
      </c>
      <c r="K9" s="11">
        <f>SUM(B9:J9)</f>
        <v>183605</v>
      </c>
    </row>
    <row r="10" spans="1:11" ht="17.25" customHeight="1">
      <c r="A10" s="29" t="s">
        <v>18</v>
      </c>
      <c r="B10" s="13">
        <v>21781</v>
      </c>
      <c r="C10" s="13">
        <v>30282</v>
      </c>
      <c r="D10" s="13">
        <v>26280</v>
      </c>
      <c r="E10" s="13">
        <v>18713</v>
      </c>
      <c r="F10" s="13">
        <v>23020</v>
      </c>
      <c r="G10" s="13">
        <v>28820</v>
      </c>
      <c r="H10" s="13">
        <v>19517</v>
      </c>
      <c r="I10" s="13">
        <v>3687</v>
      </c>
      <c r="J10" s="13">
        <v>11505</v>
      </c>
      <c r="K10" s="11">
        <f>SUM(B10:J10)</f>
        <v>183605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84654</v>
      </c>
      <c r="C12" s="17">
        <f t="shared" si="3"/>
        <v>108759</v>
      </c>
      <c r="D12" s="17">
        <f t="shared" si="3"/>
        <v>105337</v>
      </c>
      <c r="E12" s="17">
        <f t="shared" si="3"/>
        <v>68859</v>
      </c>
      <c r="F12" s="17">
        <f t="shared" si="3"/>
        <v>99698</v>
      </c>
      <c r="G12" s="17">
        <f t="shared" si="3"/>
        <v>180324</v>
      </c>
      <c r="H12" s="17">
        <f t="shared" si="3"/>
        <v>70252</v>
      </c>
      <c r="I12" s="17">
        <f t="shared" si="3"/>
        <v>10310</v>
      </c>
      <c r="J12" s="17">
        <f t="shared" si="3"/>
        <v>48914</v>
      </c>
      <c r="K12" s="11">
        <f aca="true" t="shared" si="4" ref="K12:K27">SUM(B12:J12)</f>
        <v>777107</v>
      </c>
    </row>
    <row r="13" spans="1:13" ht="17.25" customHeight="1">
      <c r="A13" s="14" t="s">
        <v>20</v>
      </c>
      <c r="B13" s="13">
        <v>42883</v>
      </c>
      <c r="C13" s="13">
        <v>59681</v>
      </c>
      <c r="D13" s="13">
        <v>57009</v>
      </c>
      <c r="E13" s="13">
        <v>36990</v>
      </c>
      <c r="F13" s="13">
        <v>51763</v>
      </c>
      <c r="G13" s="13">
        <v>87625</v>
      </c>
      <c r="H13" s="13">
        <v>34570</v>
      </c>
      <c r="I13" s="13">
        <v>5985</v>
      </c>
      <c r="J13" s="13">
        <v>26461</v>
      </c>
      <c r="K13" s="11">
        <f t="shared" si="4"/>
        <v>402967</v>
      </c>
      <c r="L13" s="52"/>
      <c r="M13" s="53"/>
    </row>
    <row r="14" spans="1:12" ht="17.25" customHeight="1">
      <c r="A14" s="14" t="s">
        <v>21</v>
      </c>
      <c r="B14" s="13">
        <v>41102</v>
      </c>
      <c r="C14" s="13">
        <v>48104</v>
      </c>
      <c r="D14" s="13">
        <v>47631</v>
      </c>
      <c r="E14" s="13">
        <v>31270</v>
      </c>
      <c r="F14" s="13">
        <v>47261</v>
      </c>
      <c r="G14" s="13">
        <v>91688</v>
      </c>
      <c r="H14" s="13">
        <v>34916</v>
      </c>
      <c r="I14" s="13">
        <v>4222</v>
      </c>
      <c r="J14" s="13">
        <v>22178</v>
      </c>
      <c r="K14" s="11">
        <f t="shared" si="4"/>
        <v>368372</v>
      </c>
      <c r="L14" s="52"/>
    </row>
    <row r="15" spans="1:11" ht="17.25" customHeight="1">
      <c r="A15" s="14" t="s">
        <v>22</v>
      </c>
      <c r="B15" s="13">
        <v>669</v>
      </c>
      <c r="C15" s="13">
        <v>974</v>
      </c>
      <c r="D15" s="13">
        <v>697</v>
      </c>
      <c r="E15" s="13">
        <v>599</v>
      </c>
      <c r="F15" s="13">
        <v>674</v>
      </c>
      <c r="G15" s="13">
        <v>1011</v>
      </c>
      <c r="H15" s="13">
        <v>766</v>
      </c>
      <c r="I15" s="13">
        <v>103</v>
      </c>
      <c r="J15" s="13">
        <v>275</v>
      </c>
      <c r="K15" s="11">
        <f t="shared" si="4"/>
        <v>5768</v>
      </c>
    </row>
    <row r="16" spans="1:11" ht="17.25" customHeight="1">
      <c r="A16" s="15" t="s">
        <v>97</v>
      </c>
      <c r="B16" s="13">
        <f>B17+B18+B19</f>
        <v>8074</v>
      </c>
      <c r="C16" s="13">
        <f aca="true" t="shared" si="5" ref="C16:J16">C17+C18+C19</f>
        <v>9847</v>
      </c>
      <c r="D16" s="13">
        <f t="shared" si="5"/>
        <v>9514</v>
      </c>
      <c r="E16" s="13">
        <f t="shared" si="5"/>
        <v>6093</v>
      </c>
      <c r="F16" s="13">
        <f t="shared" si="5"/>
        <v>10706</v>
      </c>
      <c r="G16" s="13">
        <f t="shared" si="5"/>
        <v>18223</v>
      </c>
      <c r="H16" s="13">
        <f t="shared" si="5"/>
        <v>5865</v>
      </c>
      <c r="I16" s="13">
        <f t="shared" si="5"/>
        <v>1102</v>
      </c>
      <c r="J16" s="13">
        <f t="shared" si="5"/>
        <v>4172</v>
      </c>
      <c r="K16" s="11">
        <f t="shared" si="4"/>
        <v>73596</v>
      </c>
    </row>
    <row r="17" spans="1:11" ht="17.25" customHeight="1">
      <c r="A17" s="14" t="s">
        <v>98</v>
      </c>
      <c r="B17" s="13">
        <v>5979</v>
      </c>
      <c r="C17" s="13">
        <v>7807</v>
      </c>
      <c r="D17" s="13">
        <v>7231</v>
      </c>
      <c r="E17" s="13">
        <v>4515</v>
      </c>
      <c r="F17" s="13">
        <v>7796</v>
      </c>
      <c r="G17" s="13">
        <v>12475</v>
      </c>
      <c r="H17" s="13">
        <v>4404</v>
      </c>
      <c r="I17" s="13">
        <v>872</v>
      </c>
      <c r="J17" s="13">
        <v>3000</v>
      </c>
      <c r="K17" s="11">
        <f t="shared" si="4"/>
        <v>54079</v>
      </c>
    </row>
    <row r="18" spans="1:11" ht="17.25" customHeight="1">
      <c r="A18" s="14" t="s">
        <v>99</v>
      </c>
      <c r="B18" s="13">
        <v>2006</v>
      </c>
      <c r="C18" s="13">
        <v>1949</v>
      </c>
      <c r="D18" s="13">
        <v>2195</v>
      </c>
      <c r="E18" s="13">
        <v>1543</v>
      </c>
      <c r="F18" s="13">
        <v>2837</v>
      </c>
      <c r="G18" s="13">
        <v>5607</v>
      </c>
      <c r="H18" s="13">
        <v>1378</v>
      </c>
      <c r="I18" s="13">
        <v>222</v>
      </c>
      <c r="J18" s="13">
        <v>1134</v>
      </c>
      <c r="K18" s="11">
        <f t="shared" si="4"/>
        <v>18871</v>
      </c>
    </row>
    <row r="19" spans="1:11" ht="17.25" customHeight="1">
      <c r="A19" s="14" t="s">
        <v>100</v>
      </c>
      <c r="B19" s="13">
        <v>89</v>
      </c>
      <c r="C19" s="13">
        <v>91</v>
      </c>
      <c r="D19" s="13">
        <v>88</v>
      </c>
      <c r="E19" s="13">
        <v>35</v>
      </c>
      <c r="F19" s="13">
        <v>73</v>
      </c>
      <c r="G19" s="13">
        <v>141</v>
      </c>
      <c r="H19" s="13">
        <v>83</v>
      </c>
      <c r="I19" s="13">
        <v>8</v>
      </c>
      <c r="J19" s="13">
        <v>38</v>
      </c>
      <c r="K19" s="11">
        <f t="shared" si="4"/>
        <v>646</v>
      </c>
    </row>
    <row r="20" spans="1:11" ht="17.25" customHeight="1">
      <c r="A20" s="16" t="s">
        <v>23</v>
      </c>
      <c r="B20" s="11">
        <f>+B21+B22+B23</f>
        <v>66544</v>
      </c>
      <c r="C20" s="11">
        <f aca="true" t="shared" si="6" ref="C20:J20">+C21+C22+C23</f>
        <v>70074</v>
      </c>
      <c r="D20" s="11">
        <f t="shared" si="6"/>
        <v>79279</v>
      </c>
      <c r="E20" s="11">
        <f t="shared" si="6"/>
        <v>45043</v>
      </c>
      <c r="F20" s="11">
        <f t="shared" si="6"/>
        <v>90681</v>
      </c>
      <c r="G20" s="11">
        <f t="shared" si="6"/>
        <v>166359</v>
      </c>
      <c r="H20" s="11">
        <f t="shared" si="6"/>
        <v>45912</v>
      </c>
      <c r="I20" s="11">
        <f t="shared" si="6"/>
        <v>9324</v>
      </c>
      <c r="J20" s="11">
        <f t="shared" si="6"/>
        <v>32478</v>
      </c>
      <c r="K20" s="11">
        <f t="shared" si="4"/>
        <v>605694</v>
      </c>
    </row>
    <row r="21" spans="1:12" ht="17.25" customHeight="1">
      <c r="A21" s="12" t="s">
        <v>24</v>
      </c>
      <c r="B21" s="13">
        <v>38765</v>
      </c>
      <c r="C21" s="13">
        <v>44372</v>
      </c>
      <c r="D21" s="13">
        <v>49426</v>
      </c>
      <c r="E21" s="13">
        <v>28391</v>
      </c>
      <c r="F21" s="13">
        <v>54786</v>
      </c>
      <c r="G21" s="13">
        <v>89949</v>
      </c>
      <c r="H21" s="13">
        <v>27767</v>
      </c>
      <c r="I21" s="13">
        <v>6278</v>
      </c>
      <c r="J21" s="13">
        <v>19867</v>
      </c>
      <c r="K21" s="11">
        <f t="shared" si="4"/>
        <v>359601</v>
      </c>
      <c r="L21" s="52"/>
    </row>
    <row r="22" spans="1:12" ht="17.25" customHeight="1">
      <c r="A22" s="12" t="s">
        <v>25</v>
      </c>
      <c r="B22" s="13">
        <v>27429</v>
      </c>
      <c r="C22" s="13">
        <v>25346</v>
      </c>
      <c r="D22" s="13">
        <v>29509</v>
      </c>
      <c r="E22" s="13">
        <v>16435</v>
      </c>
      <c r="F22" s="13">
        <v>35536</v>
      </c>
      <c r="G22" s="13">
        <v>75788</v>
      </c>
      <c r="H22" s="13">
        <v>17898</v>
      </c>
      <c r="I22" s="13">
        <v>2997</v>
      </c>
      <c r="J22" s="13">
        <v>12519</v>
      </c>
      <c r="K22" s="11">
        <f t="shared" si="4"/>
        <v>243457</v>
      </c>
      <c r="L22" s="52"/>
    </row>
    <row r="23" spans="1:11" ht="17.25" customHeight="1">
      <c r="A23" s="12" t="s">
        <v>26</v>
      </c>
      <c r="B23" s="13">
        <v>350</v>
      </c>
      <c r="C23" s="13">
        <v>356</v>
      </c>
      <c r="D23" s="13">
        <v>344</v>
      </c>
      <c r="E23" s="13">
        <v>217</v>
      </c>
      <c r="F23" s="13">
        <v>359</v>
      </c>
      <c r="G23" s="13">
        <v>622</v>
      </c>
      <c r="H23" s="13">
        <v>247</v>
      </c>
      <c r="I23" s="13">
        <v>49</v>
      </c>
      <c r="J23" s="13">
        <v>92</v>
      </c>
      <c r="K23" s="11">
        <f t="shared" si="4"/>
        <v>2636</v>
      </c>
    </row>
    <row r="24" spans="1:11" ht="17.25" customHeight="1">
      <c r="A24" s="16" t="s">
        <v>27</v>
      </c>
      <c r="B24" s="13">
        <v>24461</v>
      </c>
      <c r="C24" s="13">
        <v>36611</v>
      </c>
      <c r="D24" s="13">
        <v>39092</v>
      </c>
      <c r="E24" s="13">
        <v>22281</v>
      </c>
      <c r="F24" s="13">
        <v>29317</v>
      </c>
      <c r="G24" s="13">
        <v>38773</v>
      </c>
      <c r="H24" s="13">
        <v>15444</v>
      </c>
      <c r="I24" s="13">
        <v>5715</v>
      </c>
      <c r="J24" s="13">
        <v>17953</v>
      </c>
      <c r="K24" s="11">
        <f t="shared" si="4"/>
        <v>229647</v>
      </c>
    </row>
    <row r="25" spans="1:12" ht="17.25" customHeight="1">
      <c r="A25" s="12" t="s">
        <v>28</v>
      </c>
      <c r="B25" s="13">
        <v>15655</v>
      </c>
      <c r="C25" s="13">
        <v>23431</v>
      </c>
      <c r="D25" s="13">
        <v>25019</v>
      </c>
      <c r="E25" s="13">
        <v>14260</v>
      </c>
      <c r="F25" s="13">
        <v>18763</v>
      </c>
      <c r="G25" s="13">
        <v>24815</v>
      </c>
      <c r="H25" s="13">
        <v>9884</v>
      </c>
      <c r="I25" s="13">
        <v>3658</v>
      </c>
      <c r="J25" s="13">
        <v>11490</v>
      </c>
      <c r="K25" s="11">
        <f t="shared" si="4"/>
        <v>146975</v>
      </c>
      <c r="L25" s="52"/>
    </row>
    <row r="26" spans="1:12" ht="17.25" customHeight="1">
      <c r="A26" s="12" t="s">
        <v>29</v>
      </c>
      <c r="B26" s="13">
        <v>8806</v>
      </c>
      <c r="C26" s="13">
        <v>13180</v>
      </c>
      <c r="D26" s="13">
        <v>14073</v>
      </c>
      <c r="E26" s="13">
        <v>8021</v>
      </c>
      <c r="F26" s="13">
        <v>10554</v>
      </c>
      <c r="G26" s="13">
        <v>13958</v>
      </c>
      <c r="H26" s="13">
        <v>5560</v>
      </c>
      <c r="I26" s="13">
        <v>2057</v>
      </c>
      <c r="J26" s="13">
        <v>6463</v>
      </c>
      <c r="K26" s="11">
        <f t="shared" si="4"/>
        <v>82672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958</v>
      </c>
      <c r="I27" s="11">
        <v>0</v>
      </c>
      <c r="J27" s="11">
        <v>0</v>
      </c>
      <c r="K27" s="11">
        <f t="shared" si="4"/>
        <v>958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27097.77</v>
      </c>
      <c r="I35" s="19">
        <v>0</v>
      </c>
      <c r="J35" s="19">
        <v>0</v>
      </c>
      <c r="K35" s="23">
        <f>SUM(B35:J35)</f>
        <v>27097.77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551108.4</v>
      </c>
      <c r="C47" s="22">
        <f aca="true" t="shared" si="11" ref="C47:H47">+C48+C57</f>
        <v>779041.6999999998</v>
      </c>
      <c r="D47" s="22">
        <f t="shared" si="11"/>
        <v>890578.28</v>
      </c>
      <c r="E47" s="22">
        <f t="shared" si="11"/>
        <v>477837.44</v>
      </c>
      <c r="F47" s="22">
        <f t="shared" si="11"/>
        <v>719597.3600000001</v>
      </c>
      <c r="G47" s="22">
        <f t="shared" si="11"/>
        <v>1051888.6199999999</v>
      </c>
      <c r="H47" s="22">
        <f t="shared" si="11"/>
        <v>475469.04</v>
      </c>
      <c r="I47" s="22">
        <f>+I48+I57</f>
        <v>145092.21</v>
      </c>
      <c r="J47" s="22">
        <f>+J48+J57</f>
        <v>342107.19</v>
      </c>
      <c r="K47" s="22">
        <f>SUM(B47:J47)</f>
        <v>5432720.24</v>
      </c>
    </row>
    <row r="48" spans="1:11" ht="17.25" customHeight="1">
      <c r="A48" s="16" t="s">
        <v>115</v>
      </c>
      <c r="B48" s="23">
        <f>SUM(B49:B56)</f>
        <v>532981.9600000001</v>
      </c>
      <c r="C48" s="23">
        <f aca="true" t="shared" si="12" ref="C48:J48">SUM(C49:C56)</f>
        <v>756116.2099999998</v>
      </c>
      <c r="D48" s="23">
        <f t="shared" si="12"/>
        <v>864273.42</v>
      </c>
      <c r="E48" s="23">
        <f t="shared" si="12"/>
        <v>456020.83</v>
      </c>
      <c r="F48" s="23">
        <f t="shared" si="12"/>
        <v>696819.4800000001</v>
      </c>
      <c r="G48" s="23">
        <f t="shared" si="12"/>
        <v>1022764.73</v>
      </c>
      <c r="H48" s="23">
        <f t="shared" si="12"/>
        <v>455977.24</v>
      </c>
      <c r="I48" s="23">
        <f t="shared" si="12"/>
        <v>145092.21</v>
      </c>
      <c r="J48" s="23">
        <f t="shared" si="12"/>
        <v>328419.43</v>
      </c>
      <c r="K48" s="23">
        <f aca="true" t="shared" si="13" ref="K48:K57">SUM(B48:J48)</f>
        <v>5258465.51</v>
      </c>
    </row>
    <row r="49" spans="1:11" ht="17.25" customHeight="1">
      <c r="A49" s="34" t="s">
        <v>46</v>
      </c>
      <c r="B49" s="23">
        <f aca="true" t="shared" si="14" ref="B49:H49">ROUND(B30*B7,2)</f>
        <v>529876.75</v>
      </c>
      <c r="C49" s="23">
        <f t="shared" si="14"/>
        <v>749927.85</v>
      </c>
      <c r="D49" s="23">
        <f t="shared" si="14"/>
        <v>859185.17</v>
      </c>
      <c r="E49" s="23">
        <f t="shared" si="14"/>
        <v>453312.83</v>
      </c>
      <c r="F49" s="23">
        <f t="shared" si="14"/>
        <v>692729.04</v>
      </c>
      <c r="G49" s="23">
        <f t="shared" si="14"/>
        <v>1017021.4</v>
      </c>
      <c r="H49" s="23">
        <f t="shared" si="14"/>
        <v>425890.99</v>
      </c>
      <c r="I49" s="23">
        <f>ROUND(I30*I7,2)</f>
        <v>144026.49</v>
      </c>
      <c r="J49" s="23">
        <f>ROUND(J30*J7,2)</f>
        <v>326202.39</v>
      </c>
      <c r="K49" s="23">
        <f t="shared" si="13"/>
        <v>5198172.91</v>
      </c>
    </row>
    <row r="50" spans="1:11" ht="17.25" customHeight="1">
      <c r="A50" s="34" t="s">
        <v>47</v>
      </c>
      <c r="B50" s="19">
        <v>0</v>
      </c>
      <c r="C50" s="23">
        <f>ROUND(C31*C7,2)</f>
        <v>1666.95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1666.95</v>
      </c>
    </row>
    <row r="51" spans="1:11" ht="17.25" customHeight="1">
      <c r="A51" s="68" t="s">
        <v>108</v>
      </c>
      <c r="B51" s="69">
        <f aca="true" t="shared" si="15" ref="B51:H51">ROUND(B32*B7,2)</f>
        <v>-986.47</v>
      </c>
      <c r="C51" s="69">
        <f t="shared" si="15"/>
        <v>-1252.31</v>
      </c>
      <c r="D51" s="69">
        <f t="shared" si="15"/>
        <v>-1297.51</v>
      </c>
      <c r="E51" s="69">
        <f t="shared" si="15"/>
        <v>-737.4</v>
      </c>
      <c r="F51" s="69">
        <f t="shared" si="15"/>
        <v>-1191.08</v>
      </c>
      <c r="G51" s="69">
        <f t="shared" si="15"/>
        <v>-1686.75</v>
      </c>
      <c r="H51" s="69">
        <f t="shared" si="15"/>
        <v>-726.56</v>
      </c>
      <c r="I51" s="19">
        <v>0</v>
      </c>
      <c r="J51" s="19">
        <v>0</v>
      </c>
      <c r="K51" s="69">
        <f>SUM(B51:J51)</f>
        <v>-7878.08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27097.77</v>
      </c>
      <c r="I53" s="31">
        <f>+I35</f>
        <v>0</v>
      </c>
      <c r="J53" s="31">
        <f>+J35</f>
        <v>0</v>
      </c>
      <c r="K53" s="23">
        <f t="shared" si="13"/>
        <v>27097.77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18126.44</v>
      </c>
      <c r="C57" s="36">
        <v>22925.49</v>
      </c>
      <c r="D57" s="36">
        <v>26304.86</v>
      </c>
      <c r="E57" s="36">
        <v>21816.61</v>
      </c>
      <c r="F57" s="36">
        <v>22777.88</v>
      </c>
      <c r="G57" s="36">
        <v>29123.89</v>
      </c>
      <c r="H57" s="36">
        <v>19491.8</v>
      </c>
      <c r="I57" s="19">
        <v>0</v>
      </c>
      <c r="J57" s="36">
        <v>13687.76</v>
      </c>
      <c r="K57" s="36">
        <f t="shared" si="13"/>
        <v>174254.73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-82767.8</v>
      </c>
      <c r="C61" s="35">
        <f t="shared" si="16"/>
        <v>-115189.91</v>
      </c>
      <c r="D61" s="35">
        <f t="shared" si="16"/>
        <v>-100943.6</v>
      </c>
      <c r="E61" s="35">
        <f t="shared" si="16"/>
        <v>-75075.45</v>
      </c>
      <c r="F61" s="35">
        <f t="shared" si="16"/>
        <v>-87856.65</v>
      </c>
      <c r="G61" s="35">
        <f t="shared" si="16"/>
        <v>-109527.85</v>
      </c>
      <c r="H61" s="35">
        <f t="shared" si="16"/>
        <v>-74164.6</v>
      </c>
      <c r="I61" s="35">
        <f t="shared" si="16"/>
        <v>-17959.440000000002</v>
      </c>
      <c r="J61" s="35">
        <f t="shared" si="16"/>
        <v>-49842.72</v>
      </c>
      <c r="K61" s="35">
        <f>SUM(B61:J61)</f>
        <v>-713328.02</v>
      </c>
    </row>
    <row r="62" spans="1:11" ht="18.75" customHeight="1">
      <c r="A62" s="16" t="s">
        <v>77</v>
      </c>
      <c r="B62" s="35">
        <f aca="true" t="shared" si="17" ref="B62:J62">B63+B64+B65+B66+B67+B68</f>
        <v>-82767.8</v>
      </c>
      <c r="C62" s="35">
        <f t="shared" si="17"/>
        <v>-115071.6</v>
      </c>
      <c r="D62" s="35">
        <f t="shared" si="17"/>
        <v>-99864</v>
      </c>
      <c r="E62" s="35">
        <f t="shared" si="17"/>
        <v>-71109.4</v>
      </c>
      <c r="F62" s="35">
        <f t="shared" si="17"/>
        <v>-87476</v>
      </c>
      <c r="G62" s="35">
        <f t="shared" si="17"/>
        <v>-109516</v>
      </c>
      <c r="H62" s="35">
        <f t="shared" si="17"/>
        <v>-74164.6</v>
      </c>
      <c r="I62" s="35">
        <f t="shared" si="17"/>
        <v>-14010.6</v>
      </c>
      <c r="J62" s="35">
        <f t="shared" si="17"/>
        <v>-43719</v>
      </c>
      <c r="K62" s="35">
        <f aca="true" t="shared" si="18" ref="K62:K98">SUM(B62:J62)</f>
        <v>-697699</v>
      </c>
    </row>
    <row r="63" spans="1:11" ht="18.75" customHeight="1">
      <c r="A63" s="12" t="s">
        <v>78</v>
      </c>
      <c r="B63" s="35">
        <f>-ROUND(B9*$D$3,2)</f>
        <v>-82767.8</v>
      </c>
      <c r="C63" s="35">
        <f aca="true" t="shared" si="19" ref="C63:J63">-ROUND(C9*$D$3,2)</f>
        <v>-115071.6</v>
      </c>
      <c r="D63" s="35">
        <f t="shared" si="19"/>
        <v>-99864</v>
      </c>
      <c r="E63" s="35">
        <f t="shared" si="19"/>
        <v>-71109.4</v>
      </c>
      <c r="F63" s="35">
        <f t="shared" si="19"/>
        <v>-87476</v>
      </c>
      <c r="G63" s="35">
        <f t="shared" si="19"/>
        <v>-109516</v>
      </c>
      <c r="H63" s="35">
        <f t="shared" si="19"/>
        <v>-74164.6</v>
      </c>
      <c r="I63" s="35">
        <f t="shared" si="19"/>
        <v>-14010.6</v>
      </c>
      <c r="J63" s="35">
        <f t="shared" si="19"/>
        <v>-43719</v>
      </c>
      <c r="K63" s="35">
        <f t="shared" si="18"/>
        <v>-697699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-118.31</v>
      </c>
      <c r="D69" s="35">
        <f t="shared" si="20"/>
        <v>-1079.6</v>
      </c>
      <c r="E69" s="35">
        <f t="shared" si="20"/>
        <v>-3966.05</v>
      </c>
      <c r="F69" s="35">
        <f t="shared" si="20"/>
        <v>-380.65</v>
      </c>
      <c r="G69" s="35">
        <f t="shared" si="20"/>
        <v>-11.85</v>
      </c>
      <c r="H69" s="19">
        <v>0</v>
      </c>
      <c r="I69" s="35">
        <f t="shared" si="20"/>
        <v>-3948.84</v>
      </c>
      <c r="J69" s="35">
        <f t="shared" si="20"/>
        <v>-6123.72</v>
      </c>
      <c r="K69" s="35">
        <f t="shared" si="18"/>
        <v>-15629.02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-118.31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-142.01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-3966.05</v>
      </c>
      <c r="F93" s="19">
        <v>0</v>
      </c>
      <c r="G93" s="19">
        <v>0</v>
      </c>
      <c r="H93" s="19">
        <v>0</v>
      </c>
      <c r="I93" s="48">
        <v>-1828.16</v>
      </c>
      <c r="J93" s="48">
        <v>-6123.72</v>
      </c>
      <c r="K93" s="48">
        <f t="shared" si="18"/>
        <v>-11917.93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468340.6000000001</v>
      </c>
      <c r="C101" s="24">
        <f t="shared" si="21"/>
        <v>663851.7899999998</v>
      </c>
      <c r="D101" s="24">
        <f t="shared" si="21"/>
        <v>789634.68</v>
      </c>
      <c r="E101" s="24">
        <f t="shared" si="21"/>
        <v>402761.99000000005</v>
      </c>
      <c r="F101" s="24">
        <f t="shared" si="21"/>
        <v>631740.7100000001</v>
      </c>
      <c r="G101" s="24">
        <f t="shared" si="21"/>
        <v>942360.77</v>
      </c>
      <c r="H101" s="24">
        <f t="shared" si="21"/>
        <v>401304.44</v>
      </c>
      <c r="I101" s="24">
        <f>+I102+I103</f>
        <v>127132.76999999999</v>
      </c>
      <c r="J101" s="24">
        <f>+J102+J103</f>
        <v>292264.47000000003</v>
      </c>
      <c r="K101" s="48">
        <f>SUM(B101:J101)</f>
        <v>4719392.22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450214.1600000001</v>
      </c>
      <c r="C102" s="24">
        <f t="shared" si="22"/>
        <v>640926.2999999998</v>
      </c>
      <c r="D102" s="24">
        <f t="shared" si="22"/>
        <v>763329.8200000001</v>
      </c>
      <c r="E102" s="24">
        <f t="shared" si="22"/>
        <v>380945.38000000006</v>
      </c>
      <c r="F102" s="24">
        <f t="shared" si="22"/>
        <v>608962.8300000001</v>
      </c>
      <c r="G102" s="24">
        <f t="shared" si="22"/>
        <v>913236.88</v>
      </c>
      <c r="H102" s="24">
        <f t="shared" si="22"/>
        <v>381812.64</v>
      </c>
      <c r="I102" s="24">
        <f t="shared" si="22"/>
        <v>127132.76999999999</v>
      </c>
      <c r="J102" s="24">
        <f t="shared" si="22"/>
        <v>278576.71</v>
      </c>
      <c r="K102" s="48">
        <f>SUM(B102:J102)</f>
        <v>4545137.49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18126.44</v>
      </c>
      <c r="C103" s="24">
        <f t="shared" si="23"/>
        <v>22925.49</v>
      </c>
      <c r="D103" s="24">
        <f t="shared" si="23"/>
        <v>26304.86</v>
      </c>
      <c r="E103" s="24">
        <f t="shared" si="23"/>
        <v>21816.61</v>
      </c>
      <c r="F103" s="24">
        <f t="shared" si="23"/>
        <v>22777.88</v>
      </c>
      <c r="G103" s="24">
        <f t="shared" si="23"/>
        <v>29123.89</v>
      </c>
      <c r="H103" s="24">
        <f t="shared" si="23"/>
        <v>19491.8</v>
      </c>
      <c r="I103" s="19">
        <f t="shared" si="23"/>
        <v>0</v>
      </c>
      <c r="J103" s="24">
        <f t="shared" si="23"/>
        <v>13687.76</v>
      </c>
      <c r="K103" s="48">
        <f>SUM(B103:J103)</f>
        <v>174254.73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4719392.22</v>
      </c>
      <c r="L109" s="54"/>
    </row>
    <row r="110" spans="1:11" ht="18.75" customHeight="1">
      <c r="A110" s="26" t="s">
        <v>73</v>
      </c>
      <c r="B110" s="27">
        <v>59862.7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59862.7</v>
      </c>
    </row>
    <row r="111" spans="1:11" ht="18.75" customHeight="1">
      <c r="A111" s="26" t="s">
        <v>74</v>
      </c>
      <c r="B111" s="27">
        <v>408477.89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408477.89</v>
      </c>
    </row>
    <row r="112" spans="1:11" ht="18.75" customHeight="1">
      <c r="A112" s="26" t="s">
        <v>75</v>
      </c>
      <c r="B112" s="40">
        <v>0</v>
      </c>
      <c r="C112" s="27">
        <f>+C101</f>
        <v>663851.7899999998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663851.7899999998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789634.68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789634.68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402761.99000000005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402761.99000000005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119184.61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119184.61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223707.84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223707.84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38138.26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38138.26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250710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250710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277005.4</v>
      </c>
      <c r="H119" s="40">
        <v>0</v>
      </c>
      <c r="I119" s="40">
        <v>0</v>
      </c>
      <c r="J119" s="40">
        <v>0</v>
      </c>
      <c r="K119" s="41">
        <f t="shared" si="24"/>
        <v>277005.4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27228.58</v>
      </c>
      <c r="H120" s="40">
        <v>0</v>
      </c>
      <c r="I120" s="40">
        <v>0</v>
      </c>
      <c r="J120" s="40">
        <v>0</v>
      </c>
      <c r="K120" s="41">
        <f t="shared" si="24"/>
        <v>27228.58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150488.29</v>
      </c>
      <c r="H121" s="40">
        <v>0</v>
      </c>
      <c r="I121" s="40">
        <v>0</v>
      </c>
      <c r="J121" s="40">
        <v>0</v>
      </c>
      <c r="K121" s="41">
        <f t="shared" si="24"/>
        <v>150488.29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134941.85</v>
      </c>
      <c r="H122" s="40">
        <v>0</v>
      </c>
      <c r="I122" s="40">
        <v>0</v>
      </c>
      <c r="J122" s="40">
        <v>0</v>
      </c>
      <c r="K122" s="41">
        <f t="shared" si="24"/>
        <v>134941.85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352696.66</v>
      </c>
      <c r="H123" s="40">
        <v>0</v>
      </c>
      <c r="I123" s="40">
        <v>0</v>
      </c>
      <c r="J123" s="40">
        <v>0</v>
      </c>
      <c r="K123" s="41">
        <f t="shared" si="24"/>
        <v>352696.66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145177.27</v>
      </c>
      <c r="I124" s="40">
        <v>0</v>
      </c>
      <c r="J124" s="40">
        <v>0</v>
      </c>
      <c r="K124" s="41">
        <f t="shared" si="24"/>
        <v>145177.27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256127.17</v>
      </c>
      <c r="I125" s="40">
        <v>0</v>
      </c>
      <c r="J125" s="40">
        <v>0</v>
      </c>
      <c r="K125" s="41">
        <f t="shared" si="24"/>
        <v>256127.17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127132.77</v>
      </c>
      <c r="J126" s="40">
        <v>0</v>
      </c>
      <c r="K126" s="41">
        <f t="shared" si="24"/>
        <v>127132.77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292264.47</v>
      </c>
      <c r="K127" s="44">
        <f t="shared" si="24"/>
        <v>292264.47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2016-02-02T12:35:50Z</dcterms:modified>
  <cp:category/>
  <cp:version/>
  <cp:contentType/>
  <cp:contentStatus/>
</cp:coreProperties>
</file>