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<sst xmlns="http://schemas.openxmlformats.org/spreadsheetml/2006/main" count="109" uniqueCount="107">
  <si>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</si>
  <si>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</si>
  <si>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</si>
  <si>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</si>
  <si>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</si>
  <si>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</si>
  <si>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</si>
  <si>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</si>
  <si>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</si>
  <si>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</si>
  <si>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</si>
  <si>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</si>
  <si>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</si>
  <si>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</si>
  <si>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</si>
  <si>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</si>
  <si>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</si>
  <si>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</si>
  <si>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</si>
  <si>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</si>
  <si>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</si>
  <si>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</si>
  <si>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</si>
  <si>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</si>
  <si>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</si>
  <si>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</si>
  <si>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</si>
  <si>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</si>
  <si>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</si>
  <si>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</si>
  <si>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</si>
  <si>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</si>
  <si>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</si>
  <si>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</si>
  <si>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</si>
  <si>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</si>
  <si>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</si>
  <si>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</si>
  <si>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</si>
  <si>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</si>
  <si>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</si>
  <si>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</si>
  <si>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</si>
  <si>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</si>
  <si>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</si>
  <si>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</si>
  <si>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</si>
  <si>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</si>
  <si>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</si>
  <si>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</si>
  <si>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</si>
  <si>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</si>
  <si>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</si>
  <si>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</si>
  <si>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</si>
  <si>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</si>
  <si>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</si>
  <si>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</si>
  <si>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</si>
  <si>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</si>
  <si>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</si>
  <si>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</si>
  <si>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</si>
  <si>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</si>
  <si>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</si>
  <si>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</si>
  <si>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</si>
  <si>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</si>
  <si>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</si>
  <si>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</si>
  <si>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</si>
  <si>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</si>
  <si>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</si>
  <si>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</si>
  <si>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</si>
  <si>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</si>
  <si>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</si>
  <si>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</si>
  <si>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</si>
  <si>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</si>
  <si>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</si>
  <si>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</si>
  <si>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</si>
  <si>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</si>
  <si>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</si>
  <si>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</si>
  <si>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</si>
  <si>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</si>
  <si>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</si>
  <si>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</si>
  <si>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</si>
  <si>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</si>
  <si>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</si>
  <si>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</si>
  <si>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</si>
  <si>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</si>
  <si>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</si>
  <si>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</si>
  <si>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</si>
  <si>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</si>
  <si>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</si>
  <si>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</si>
  <si>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</si>
  <si>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</si>
  <si>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</si>
  <si>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</si>
  <si>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28/01/16 - VENCIMENTO 04/02/16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</si>
</sst>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N103"/>
  <sheetViews>
    <sheetView showGridLines="0" tabSelected="1" zoomScale="70" zoomScaleNormal="70" zoomScalePageLayoutView="0" workbookViewId="0" topLeftCell="A1">
      <pane xSplit="1" ySplit="6" topLeftCell="B7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84" sqref="F84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14" ht="18.75" customHeight="1">
      <c r="A7" s="9" t="s">
        <v>3</v>
      </c>
      <c r="B7" s="10">
        <f>B8+B20+B24</f>
        <v>460515</v>
      </c>
      <c r="C7" s="10">
        <f>C8+C20+C24</f>
        <v>331224</v>
      </c>
      <c r="D7" s="10">
        <f>D8+D20+D24</f>
        <v>350240</v>
      </c>
      <c r="E7" s="10">
        <f>E8+E20+E24</f>
        <v>54653</v>
      </c>
      <c r="F7" s="10">
        <f aca="true" t="shared" si="0" ref="F7:M7">F8+F20+F24</f>
        <v>260819</v>
      </c>
      <c r="G7" s="10">
        <f t="shared" si="0"/>
        <v>463561</v>
      </c>
      <c r="H7" s="10">
        <f t="shared" si="0"/>
        <v>430069</v>
      </c>
      <c r="I7" s="10">
        <f t="shared" si="0"/>
        <v>393486</v>
      </c>
      <c r="J7" s="10">
        <f t="shared" si="0"/>
        <v>285185</v>
      </c>
      <c r="K7" s="10">
        <f t="shared" si="0"/>
        <v>338939</v>
      </c>
      <c r="L7" s="10">
        <f t="shared" si="0"/>
        <v>135375</v>
      </c>
      <c r="M7" s="10">
        <f t="shared" si="0"/>
        <v>83705</v>
      </c>
      <c r="N7" s="10">
        <f>+N8+N20+N24</f>
        <v>3587771</v>
      </c>
    </row>
    <row r="8" spans="1:14" ht="18.75" customHeight="1">
      <c r="A8" s="11" t="s">
        <v>27</v>
      </c>
      <c r="B8" s="12">
        <f>+B9+B12+B16</f>
        <v>240255</v>
      </c>
      <c r="C8" s="12">
        <f>+C9+C12+C16</f>
        <v>185219</v>
      </c>
      <c r="D8" s="12">
        <f>+D9+D12+D16</f>
        <v>212420</v>
      </c>
      <c r="E8" s="12">
        <f>+E9+E12+E16</f>
        <v>30970</v>
      </c>
      <c r="F8" s="12">
        <f aca="true" t="shared" si="1" ref="F8:M8">+F9+F12+F16</f>
        <v>147501</v>
      </c>
      <c r="G8" s="12">
        <f t="shared" si="1"/>
        <v>265812</v>
      </c>
      <c r="H8" s="12">
        <f t="shared" si="1"/>
        <v>234909</v>
      </c>
      <c r="I8" s="12">
        <f t="shared" si="1"/>
        <v>221842</v>
      </c>
      <c r="J8" s="12">
        <f t="shared" si="1"/>
        <v>161353</v>
      </c>
      <c r="K8" s="12">
        <f t="shared" si="1"/>
        <v>178590</v>
      </c>
      <c r="L8" s="12">
        <f t="shared" si="1"/>
        <v>79066</v>
      </c>
      <c r="M8" s="12">
        <f t="shared" si="1"/>
        <v>51377</v>
      </c>
      <c r="N8" s="12">
        <f>SUM(B8:M8)</f>
        <v>2009314</v>
      </c>
    </row>
    <row r="9" spans="1:14" ht="18.75" customHeight="1">
      <c r="A9" s="13" t="s">
        <v>4</v>
      </c>
      <c r="B9" s="14">
        <v>23705</v>
      </c>
      <c r="C9" s="14">
        <v>23802</v>
      </c>
      <c r="D9" s="14">
        <v>15857</v>
      </c>
      <c r="E9" s="14">
        <v>2936</v>
      </c>
      <c r="F9" s="14">
        <v>12977</v>
      </c>
      <c r="G9" s="14">
        <v>25973</v>
      </c>
      <c r="H9" s="14">
        <v>31337</v>
      </c>
      <c r="I9" s="14">
        <v>14917</v>
      </c>
      <c r="J9" s="14">
        <v>20340</v>
      </c>
      <c r="K9" s="14">
        <v>15628</v>
      </c>
      <c r="L9" s="14">
        <v>10309</v>
      </c>
      <c r="M9" s="14">
        <v>6928</v>
      </c>
      <c r="N9" s="12">
        <f aca="true" t="shared" si="2" ref="N9:N19">SUM(B9:M9)</f>
        <v>204709</v>
      </c>
    </row>
    <row r="10" spans="1:14" ht="18.75" customHeight="1">
      <c r="A10" s="15" t="s">
        <v>5</v>
      </c>
      <c r="B10" s="14">
        <f>+B9-B11</f>
        <v>23705</v>
      </c>
      <c r="C10" s="14">
        <f>+C9-C11</f>
        <v>23802</v>
      </c>
      <c r="D10" s="14">
        <f>+D9-D11</f>
        <v>15857</v>
      </c>
      <c r="E10" s="14">
        <f>+E9-E11</f>
        <v>2936</v>
      </c>
      <c r="F10" s="14">
        <f aca="true" t="shared" si="3" ref="F10:M10">+F9-F11</f>
        <v>12977</v>
      </c>
      <c r="G10" s="14">
        <f t="shared" si="3"/>
        <v>25973</v>
      </c>
      <c r="H10" s="14">
        <f t="shared" si="3"/>
        <v>31337</v>
      </c>
      <c r="I10" s="14">
        <f t="shared" si="3"/>
        <v>14917</v>
      </c>
      <c r="J10" s="14">
        <f t="shared" si="3"/>
        <v>20340</v>
      </c>
      <c r="K10" s="14">
        <f t="shared" si="3"/>
        <v>15628</v>
      </c>
      <c r="L10" s="14">
        <f t="shared" si="3"/>
        <v>10309</v>
      </c>
      <c r="M10" s="14">
        <f t="shared" si="3"/>
        <v>6928</v>
      </c>
      <c r="N10" s="12">
        <f t="shared" si="2"/>
        <v>204709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200918</v>
      </c>
      <c r="C12" s="14">
        <f>C13+C14+C15</f>
        <v>151193</v>
      </c>
      <c r="D12" s="14">
        <f>D13+D14+D15</f>
        <v>184864</v>
      </c>
      <c r="E12" s="14">
        <f>E13+E14+E15</f>
        <v>26360</v>
      </c>
      <c r="F12" s="14">
        <f aca="true" t="shared" si="4" ref="F12:M12">F13+F14+F15</f>
        <v>125514</v>
      </c>
      <c r="G12" s="14">
        <f t="shared" si="4"/>
        <v>223788</v>
      </c>
      <c r="H12" s="14">
        <f t="shared" si="4"/>
        <v>190032</v>
      </c>
      <c r="I12" s="14">
        <f t="shared" si="4"/>
        <v>192543</v>
      </c>
      <c r="J12" s="14">
        <f t="shared" si="4"/>
        <v>131025</v>
      </c>
      <c r="K12" s="14">
        <f t="shared" si="4"/>
        <v>150124</v>
      </c>
      <c r="L12" s="14">
        <f t="shared" si="4"/>
        <v>64443</v>
      </c>
      <c r="M12" s="14">
        <f t="shared" si="4"/>
        <v>42035</v>
      </c>
      <c r="N12" s="12">
        <f t="shared" si="2"/>
        <v>1682839</v>
      </c>
    </row>
    <row r="13" spans="1:14" ht="18.75" customHeight="1">
      <c r="A13" s="15" t="s">
        <v>7</v>
      </c>
      <c r="B13" s="14">
        <v>108845</v>
      </c>
      <c r="C13" s="14">
        <v>83833</v>
      </c>
      <c r="D13" s="14">
        <v>96834</v>
      </c>
      <c r="E13" s="14">
        <v>14375</v>
      </c>
      <c r="F13" s="14">
        <v>66825</v>
      </c>
      <c r="G13" s="14">
        <v>121666</v>
      </c>
      <c r="H13" s="14">
        <v>108278</v>
      </c>
      <c r="I13" s="14">
        <v>106860</v>
      </c>
      <c r="J13" s="14">
        <v>70980</v>
      </c>
      <c r="K13" s="14">
        <v>81255</v>
      </c>
      <c r="L13" s="14">
        <v>34650</v>
      </c>
      <c r="M13" s="14">
        <v>21346</v>
      </c>
      <c r="N13" s="12">
        <f t="shared" si="2"/>
        <v>915747</v>
      </c>
    </row>
    <row r="14" spans="1:14" ht="18.75" customHeight="1">
      <c r="A14" s="15" t="s">
        <v>8</v>
      </c>
      <c r="B14" s="14">
        <v>90705</v>
      </c>
      <c r="C14" s="14">
        <v>65974</v>
      </c>
      <c r="D14" s="14">
        <v>87154</v>
      </c>
      <c r="E14" s="14">
        <v>11742</v>
      </c>
      <c r="F14" s="14">
        <v>57684</v>
      </c>
      <c r="G14" s="14">
        <v>99854</v>
      </c>
      <c r="H14" s="14">
        <v>80238</v>
      </c>
      <c r="I14" s="14">
        <v>84693</v>
      </c>
      <c r="J14" s="14">
        <v>59047</v>
      </c>
      <c r="K14" s="14">
        <v>67936</v>
      </c>
      <c r="L14" s="14">
        <v>29355</v>
      </c>
      <c r="M14" s="14">
        <v>20452</v>
      </c>
      <c r="N14" s="12">
        <f t="shared" si="2"/>
        <v>754834</v>
      </c>
    </row>
    <row r="15" spans="1:14" ht="18.75" customHeight="1">
      <c r="A15" s="15" t="s">
        <v>9</v>
      </c>
      <c r="B15" s="14">
        <v>1368</v>
      </c>
      <c r="C15" s="14">
        <v>1386</v>
      </c>
      <c r="D15" s="14">
        <v>876</v>
      </c>
      <c r="E15" s="14">
        <v>243</v>
      </c>
      <c r="F15" s="14">
        <v>1005</v>
      </c>
      <c r="G15" s="14">
        <v>2268</v>
      </c>
      <c r="H15" s="14">
        <v>1516</v>
      </c>
      <c r="I15" s="14">
        <v>990</v>
      </c>
      <c r="J15" s="14">
        <v>998</v>
      </c>
      <c r="K15" s="14">
        <v>933</v>
      </c>
      <c r="L15" s="14">
        <v>438</v>
      </c>
      <c r="M15" s="14">
        <v>237</v>
      </c>
      <c r="N15" s="12">
        <f t="shared" si="2"/>
        <v>12258</v>
      </c>
    </row>
    <row r="16" spans="1:14" ht="18.75" customHeight="1">
      <c r="A16" s="16" t="s">
        <v>26</v>
      </c>
      <c r="B16" s="14">
        <f>B17+B18+B19</f>
        <v>15632</v>
      </c>
      <c r="C16" s="14">
        <f>C17+C18+C19</f>
        <v>10224</v>
      </c>
      <c r="D16" s="14">
        <f>D17+D18+D19</f>
        <v>11699</v>
      </c>
      <c r="E16" s="14">
        <f>E17+E18+E19</f>
        <v>1674</v>
      </c>
      <c r="F16" s="14">
        <f aca="true" t="shared" si="5" ref="F16:M16">F17+F18+F19</f>
        <v>9010</v>
      </c>
      <c r="G16" s="14">
        <f t="shared" si="5"/>
        <v>16051</v>
      </c>
      <c r="H16" s="14">
        <f t="shared" si="5"/>
        <v>13540</v>
      </c>
      <c r="I16" s="14">
        <f t="shared" si="5"/>
        <v>14382</v>
      </c>
      <c r="J16" s="14">
        <f t="shared" si="5"/>
        <v>9988</v>
      </c>
      <c r="K16" s="14">
        <f t="shared" si="5"/>
        <v>12838</v>
      </c>
      <c r="L16" s="14">
        <f t="shared" si="5"/>
        <v>4314</v>
      </c>
      <c r="M16" s="14">
        <f t="shared" si="5"/>
        <v>2414</v>
      </c>
      <c r="N16" s="12">
        <f t="shared" si="2"/>
        <v>121766</v>
      </c>
    </row>
    <row r="17" spans="1:14" ht="18.75" customHeight="1">
      <c r="A17" s="15" t="s">
        <v>23</v>
      </c>
      <c r="B17" s="14">
        <v>10852</v>
      </c>
      <c r="C17" s="14">
        <v>8080</v>
      </c>
      <c r="D17" s="14">
        <v>7428</v>
      </c>
      <c r="E17" s="14">
        <v>1196</v>
      </c>
      <c r="F17" s="14">
        <v>6340</v>
      </c>
      <c r="G17" s="14">
        <v>11972</v>
      </c>
      <c r="H17" s="14">
        <v>9642</v>
      </c>
      <c r="I17" s="14">
        <v>9882</v>
      </c>
      <c r="J17" s="14">
        <v>6941</v>
      </c>
      <c r="K17" s="14">
        <v>8327</v>
      </c>
      <c r="L17" s="14">
        <v>2852</v>
      </c>
      <c r="M17" s="14">
        <v>1551</v>
      </c>
      <c r="N17" s="12">
        <f t="shared" si="2"/>
        <v>85063</v>
      </c>
    </row>
    <row r="18" spans="1:14" ht="18.75" customHeight="1">
      <c r="A18" s="15" t="s">
        <v>24</v>
      </c>
      <c r="B18" s="14">
        <v>4451</v>
      </c>
      <c r="C18" s="14">
        <v>2028</v>
      </c>
      <c r="D18" s="14">
        <v>4038</v>
      </c>
      <c r="E18" s="14">
        <v>453</v>
      </c>
      <c r="F18" s="14">
        <v>2543</v>
      </c>
      <c r="G18" s="14">
        <v>3881</v>
      </c>
      <c r="H18" s="14">
        <v>3752</v>
      </c>
      <c r="I18" s="14">
        <v>4338</v>
      </c>
      <c r="J18" s="14">
        <v>2918</v>
      </c>
      <c r="K18" s="14">
        <v>4328</v>
      </c>
      <c r="L18" s="14">
        <v>1307</v>
      </c>
      <c r="M18" s="14">
        <v>670</v>
      </c>
      <c r="N18" s="12">
        <f t="shared" si="2"/>
        <v>34707</v>
      </c>
    </row>
    <row r="19" spans="1:14" ht="18.75" customHeight="1">
      <c r="A19" s="15" t="s">
        <v>25</v>
      </c>
      <c r="B19" s="14">
        <v>329</v>
      </c>
      <c r="C19" s="14">
        <v>116</v>
      </c>
      <c r="D19" s="14">
        <v>233</v>
      </c>
      <c r="E19" s="14">
        <v>25</v>
      </c>
      <c r="F19" s="14">
        <v>127</v>
      </c>
      <c r="G19" s="14">
        <v>198</v>
      </c>
      <c r="H19" s="14">
        <v>146</v>
      </c>
      <c r="I19" s="14">
        <v>162</v>
      </c>
      <c r="J19" s="14">
        <v>129</v>
      </c>
      <c r="K19" s="14">
        <v>183</v>
      </c>
      <c r="L19" s="14">
        <v>155</v>
      </c>
      <c r="M19" s="14">
        <v>193</v>
      </c>
      <c r="N19" s="12">
        <f t="shared" si="2"/>
        <v>1996</v>
      </c>
    </row>
    <row r="20" spans="1:14" ht="18.75" customHeight="1">
      <c r="A20" s="17" t="s">
        <v>10</v>
      </c>
      <c r="B20" s="18">
        <f>B21+B22+B23</f>
        <v>152237</v>
      </c>
      <c r="C20" s="18">
        <f>C21+C22+C23</f>
        <v>90988</v>
      </c>
      <c r="D20" s="18">
        <f>D21+D22+D23</f>
        <v>86532</v>
      </c>
      <c r="E20" s="18">
        <f>E21+E22+E23</f>
        <v>13299</v>
      </c>
      <c r="F20" s="18">
        <f aca="true" t="shared" si="6" ref="F20:M20">F21+F22+F23</f>
        <v>66623</v>
      </c>
      <c r="G20" s="18">
        <f t="shared" si="6"/>
        <v>118817</v>
      </c>
      <c r="H20" s="18">
        <f t="shared" si="6"/>
        <v>126255</v>
      </c>
      <c r="I20" s="18">
        <f t="shared" si="6"/>
        <v>122022</v>
      </c>
      <c r="J20" s="18">
        <f t="shared" si="6"/>
        <v>81602</v>
      </c>
      <c r="K20" s="18">
        <f t="shared" si="6"/>
        <v>120249</v>
      </c>
      <c r="L20" s="18">
        <f t="shared" si="6"/>
        <v>43283</v>
      </c>
      <c r="M20" s="18">
        <f t="shared" si="6"/>
        <v>25617</v>
      </c>
      <c r="N20" s="12">
        <f aca="true" t="shared" si="7" ref="N20:N26">SUM(B20:M20)</f>
        <v>1047524</v>
      </c>
    </row>
    <row r="21" spans="1:14" ht="18.75" customHeight="1">
      <c r="A21" s="13" t="s">
        <v>11</v>
      </c>
      <c r="B21" s="14">
        <v>90228</v>
      </c>
      <c r="C21" s="14">
        <v>57767</v>
      </c>
      <c r="D21" s="14">
        <v>53885</v>
      </c>
      <c r="E21" s="14">
        <v>8399</v>
      </c>
      <c r="F21" s="14">
        <v>41833</v>
      </c>
      <c r="G21" s="14">
        <v>76607</v>
      </c>
      <c r="H21" s="14">
        <v>81131</v>
      </c>
      <c r="I21" s="14">
        <v>75940</v>
      </c>
      <c r="J21" s="14">
        <v>50096</v>
      </c>
      <c r="K21" s="14">
        <v>70702</v>
      </c>
      <c r="L21" s="14">
        <v>25857</v>
      </c>
      <c r="M21" s="14">
        <v>14890</v>
      </c>
      <c r="N21" s="12">
        <f t="shared" si="7"/>
        <v>647335</v>
      </c>
    </row>
    <row r="22" spans="1:14" ht="18.75" customHeight="1">
      <c r="A22" s="13" t="s">
        <v>12</v>
      </c>
      <c r="B22" s="14">
        <v>61231</v>
      </c>
      <c r="C22" s="14">
        <v>32617</v>
      </c>
      <c r="D22" s="14">
        <v>32283</v>
      </c>
      <c r="E22" s="14">
        <v>4806</v>
      </c>
      <c r="F22" s="14">
        <v>24378</v>
      </c>
      <c r="G22" s="14">
        <v>41343</v>
      </c>
      <c r="H22" s="14">
        <v>44326</v>
      </c>
      <c r="I22" s="14">
        <v>45559</v>
      </c>
      <c r="J22" s="14">
        <v>31057</v>
      </c>
      <c r="K22" s="14">
        <v>49036</v>
      </c>
      <c r="L22" s="14">
        <v>17199</v>
      </c>
      <c r="M22" s="14">
        <v>10626</v>
      </c>
      <c r="N22" s="12">
        <f t="shared" si="7"/>
        <v>394461</v>
      </c>
    </row>
    <row r="23" spans="1:14" ht="18.75" customHeight="1">
      <c r="A23" s="13" t="s">
        <v>13</v>
      </c>
      <c r="B23" s="14">
        <v>778</v>
      </c>
      <c r="C23" s="14">
        <v>604</v>
      </c>
      <c r="D23" s="14">
        <v>364</v>
      </c>
      <c r="E23" s="14">
        <v>94</v>
      </c>
      <c r="F23" s="14">
        <v>412</v>
      </c>
      <c r="G23" s="14">
        <v>867</v>
      </c>
      <c r="H23" s="14">
        <v>798</v>
      </c>
      <c r="I23" s="14">
        <v>523</v>
      </c>
      <c r="J23" s="14">
        <v>449</v>
      </c>
      <c r="K23" s="14">
        <v>511</v>
      </c>
      <c r="L23" s="14">
        <v>227</v>
      </c>
      <c r="M23" s="14">
        <v>101</v>
      </c>
      <c r="N23" s="12">
        <f t="shared" si="7"/>
        <v>5728</v>
      </c>
    </row>
    <row r="24" spans="1:14" ht="18.75" customHeight="1">
      <c r="A24" s="17" t="s">
        <v>14</v>
      </c>
      <c r="B24" s="14">
        <f>B25+B26</f>
        <v>68023</v>
      </c>
      <c r="C24" s="14">
        <f>C25+C26</f>
        <v>55017</v>
      </c>
      <c r="D24" s="14">
        <f>D25+D26</f>
        <v>51288</v>
      </c>
      <c r="E24" s="14">
        <f>E25+E26</f>
        <v>10384</v>
      </c>
      <c r="F24" s="14">
        <f aca="true" t="shared" si="8" ref="F24:M24">F25+F26</f>
        <v>46695</v>
      </c>
      <c r="G24" s="14">
        <f t="shared" si="8"/>
        <v>78932</v>
      </c>
      <c r="H24" s="14">
        <f t="shared" si="8"/>
        <v>68905</v>
      </c>
      <c r="I24" s="14">
        <f t="shared" si="8"/>
        <v>49622</v>
      </c>
      <c r="J24" s="14">
        <f t="shared" si="8"/>
        <v>42230</v>
      </c>
      <c r="K24" s="14">
        <f t="shared" si="8"/>
        <v>40100</v>
      </c>
      <c r="L24" s="14">
        <f t="shared" si="8"/>
        <v>13026</v>
      </c>
      <c r="M24" s="14">
        <f t="shared" si="8"/>
        <v>6711</v>
      </c>
      <c r="N24" s="12">
        <f t="shared" si="7"/>
        <v>530933</v>
      </c>
    </row>
    <row r="25" spans="1:14" ht="18.75" customHeight="1">
      <c r="A25" s="13" t="s">
        <v>15</v>
      </c>
      <c r="B25" s="14">
        <v>43535</v>
      </c>
      <c r="C25" s="14">
        <v>35211</v>
      </c>
      <c r="D25" s="14">
        <v>32824</v>
      </c>
      <c r="E25" s="14">
        <v>6646</v>
      </c>
      <c r="F25" s="14">
        <v>29885</v>
      </c>
      <c r="G25" s="14">
        <v>50516</v>
      </c>
      <c r="H25" s="14">
        <v>44099</v>
      </c>
      <c r="I25" s="14">
        <v>31758</v>
      </c>
      <c r="J25" s="14">
        <v>27027</v>
      </c>
      <c r="K25" s="14">
        <v>25664</v>
      </c>
      <c r="L25" s="14">
        <v>8337</v>
      </c>
      <c r="M25" s="14">
        <v>4295</v>
      </c>
      <c r="N25" s="12">
        <f t="shared" si="7"/>
        <v>339797</v>
      </c>
    </row>
    <row r="26" spans="1:14" ht="18.75" customHeight="1">
      <c r="A26" s="13" t="s">
        <v>16</v>
      </c>
      <c r="B26" s="14">
        <v>24488</v>
      </c>
      <c r="C26" s="14">
        <v>19806</v>
      </c>
      <c r="D26" s="14">
        <v>18464</v>
      </c>
      <c r="E26" s="14">
        <v>3738</v>
      </c>
      <c r="F26" s="14">
        <v>16810</v>
      </c>
      <c r="G26" s="14">
        <v>28416</v>
      </c>
      <c r="H26" s="14">
        <v>24806</v>
      </c>
      <c r="I26" s="14">
        <v>17864</v>
      </c>
      <c r="J26" s="14">
        <v>15203</v>
      </c>
      <c r="K26" s="14">
        <v>14436</v>
      </c>
      <c r="L26" s="14">
        <v>4689</v>
      </c>
      <c r="M26" s="14">
        <v>2416</v>
      </c>
      <c r="N26" s="12">
        <f t="shared" si="7"/>
        <v>191136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0.9865</v>
      </c>
      <c r="C29" s="22">
        <v>1</v>
      </c>
      <c r="D29" s="22">
        <v>1</v>
      </c>
      <c r="E29" s="22">
        <v>0.9883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</row>
    <row r="30" spans="1:14" ht="18.75" customHeight="1">
      <c r="A30" s="17" t="s">
        <v>18</v>
      </c>
      <c r="B30" s="22">
        <v>0.8681</v>
      </c>
      <c r="C30" s="22">
        <v>0.8983</v>
      </c>
      <c r="D30" s="22">
        <v>0.8963</v>
      </c>
      <c r="E30" s="22">
        <v>0.8897</v>
      </c>
      <c r="F30" s="22">
        <v>0.9154</v>
      </c>
      <c r="G30" s="22">
        <v>0.9109</v>
      </c>
      <c r="H30" s="22">
        <v>0.911</v>
      </c>
      <c r="I30" s="22">
        <v>0.9045</v>
      </c>
      <c r="J30" s="22">
        <v>0.9015</v>
      </c>
      <c r="K30" s="22">
        <v>0.8929</v>
      </c>
      <c r="L30" s="22">
        <v>0.8844</v>
      </c>
      <c r="M30" s="22">
        <v>0.7939</v>
      </c>
      <c r="N30" s="7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0.9690110513229754</v>
      </c>
      <c r="C32" s="23">
        <f aca="true" t="shared" si="9" ref="C32:M32">(((+C$8+C$20)*C$29)+(C$24*C$30))/C$7</f>
        <v>0.9831074170349975</v>
      </c>
      <c r="D32" s="23">
        <f t="shared" si="9"/>
        <v>0.9848145111923253</v>
      </c>
      <c r="E32" s="23">
        <f t="shared" si="9"/>
        <v>0.9695661262876695</v>
      </c>
      <c r="F32" s="23">
        <f t="shared" si="9"/>
        <v>0.9848538756762353</v>
      </c>
      <c r="G32" s="23">
        <f t="shared" si="9"/>
        <v>0.9848286607372061</v>
      </c>
      <c r="H32" s="23">
        <f t="shared" si="9"/>
        <v>0.9857405555852666</v>
      </c>
      <c r="I32" s="23">
        <f t="shared" si="9"/>
        <v>0.9879566210741932</v>
      </c>
      <c r="J32" s="23">
        <f t="shared" si="9"/>
        <v>0.9854141872819397</v>
      </c>
      <c r="K32" s="23">
        <f t="shared" si="9"/>
        <v>0.9873289588982087</v>
      </c>
      <c r="L32" s="23">
        <f t="shared" si="9"/>
        <v>0.9888767822714682</v>
      </c>
      <c r="M32" s="23">
        <f t="shared" si="9"/>
        <v>0.9834760516098203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</row>
    <row r="35" spans="1:14" ht="18.75" customHeight="1">
      <c r="A35" s="17" t="s">
        <v>21</v>
      </c>
      <c r="B35" s="26">
        <f>B32*B34</f>
        <v>1.8258106229027502</v>
      </c>
      <c r="C35" s="26">
        <f>C32*C34</f>
        <v>1.789747052712213</v>
      </c>
      <c r="D35" s="26">
        <f>D32*D34</f>
        <v>1.6612835989303336</v>
      </c>
      <c r="E35" s="26">
        <f>E32*E34</f>
        <v>2.0923237005287905</v>
      </c>
      <c r="F35" s="26">
        <f aca="true" t="shared" si="10" ref="F35:M35">F32*F34</f>
        <v>1.937700000392993</v>
      </c>
      <c r="G35" s="26">
        <f t="shared" si="10"/>
        <v>1.536529676482189</v>
      </c>
      <c r="H35" s="26">
        <f t="shared" si="10"/>
        <v>1.7945406814429778</v>
      </c>
      <c r="I35" s="26">
        <f t="shared" si="10"/>
        <v>1.7557965069730561</v>
      </c>
      <c r="J35" s="26">
        <f t="shared" si="10"/>
        <v>1.9723064958448024</v>
      </c>
      <c r="K35" s="26">
        <f t="shared" si="10"/>
        <v>1.889451428643502</v>
      </c>
      <c r="L35" s="26">
        <f t="shared" si="10"/>
        <v>2.24761803842482</v>
      </c>
      <c r="M35" s="26">
        <f t="shared" si="10"/>
        <v>2.194626809167314</v>
      </c>
      <c r="N35" s="27"/>
    </row>
    <row r="36" spans="1:14" ht="18.75" customHeight="1">
      <c r="A36" s="57" t="s">
        <v>43</v>
      </c>
      <c r="B36" s="26">
        <v>-0.0060025841</v>
      </c>
      <c r="C36" s="26">
        <v>-0.0058986366</v>
      </c>
      <c r="D36" s="26">
        <v>-0.0054656807</v>
      </c>
      <c r="E36" s="26">
        <v>-0.006090425</v>
      </c>
      <c r="F36" s="26">
        <v>-0.0062616604</v>
      </c>
      <c r="G36" s="26">
        <v>-0.0050226184</v>
      </c>
      <c r="H36" s="26">
        <v>-0.0055201375</v>
      </c>
      <c r="I36" s="26">
        <v>-0.0056196917</v>
      </c>
      <c r="J36" s="26">
        <v>-0.0062728404</v>
      </c>
      <c r="K36" s="26">
        <v>-0.0061710514</v>
      </c>
      <c r="L36" s="26">
        <v>-0.0072865743</v>
      </c>
      <c r="M36" s="26">
        <v>-0.0072004062</v>
      </c>
      <c r="N36" s="72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3257.0800000000004</v>
      </c>
      <c r="C38" s="61">
        <f t="shared" si="11"/>
        <v>2495.2400000000002</v>
      </c>
      <c r="D38" s="61">
        <f t="shared" si="11"/>
        <v>2161.4</v>
      </c>
      <c r="E38" s="61">
        <f t="shared" si="11"/>
        <v>646.2800000000001</v>
      </c>
      <c r="F38" s="61">
        <f t="shared" si="11"/>
        <v>2161.4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2118.6</v>
      </c>
      <c r="K38" s="61">
        <f t="shared" si="11"/>
        <v>2602.2400000000002</v>
      </c>
      <c r="L38" s="61">
        <f t="shared" si="11"/>
        <v>1271.16</v>
      </c>
      <c r="M38" s="61">
        <f t="shared" si="11"/>
        <v>719.0400000000001</v>
      </c>
      <c r="N38" s="28">
        <f>SUM(B38:M38)</f>
        <v>25538.760000000002</v>
      </c>
    </row>
    <row r="39" spans="1:14" ht="18.75" customHeight="1">
      <c r="A39" s="57" t="s">
        <v>45</v>
      </c>
      <c r="B39" s="63">
        <v>761</v>
      </c>
      <c r="C39" s="63">
        <v>583</v>
      </c>
      <c r="D39" s="63">
        <v>505</v>
      </c>
      <c r="E39" s="63">
        <v>151</v>
      </c>
      <c r="F39" s="63">
        <v>505</v>
      </c>
      <c r="G39" s="63">
        <v>622</v>
      </c>
      <c r="H39" s="63">
        <v>677</v>
      </c>
      <c r="I39" s="63">
        <v>595</v>
      </c>
      <c r="J39" s="63">
        <v>495</v>
      </c>
      <c r="K39" s="63">
        <v>608</v>
      </c>
      <c r="L39" s="63">
        <v>297</v>
      </c>
      <c r="M39" s="63">
        <v>168</v>
      </c>
      <c r="N39" s="12">
        <v>5967</v>
      </c>
    </row>
    <row r="40" spans="1:14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841305.9789892485</v>
      </c>
      <c r="C42" s="65">
        <f aca="true" t="shared" si="12" ref="C42:M42">C43+C44+C45+C46</f>
        <v>593348.6477783517</v>
      </c>
      <c r="D42" s="65">
        <f t="shared" si="12"/>
        <v>592013.787680992</v>
      </c>
      <c r="E42" s="65">
        <f t="shared" si="12"/>
        <v>114665.18720747498</v>
      </c>
      <c r="F42" s="65">
        <f t="shared" si="12"/>
        <v>505917.21639863244</v>
      </c>
      <c r="G42" s="65">
        <f t="shared" si="12"/>
        <v>712609.1033516376</v>
      </c>
      <c r="H42" s="65">
        <f t="shared" si="12"/>
        <v>772299.8363130126</v>
      </c>
      <c r="I42" s="65">
        <f t="shared" si="12"/>
        <v>691216.6743345337</v>
      </c>
      <c r="J42" s="65">
        <f t="shared" si="12"/>
        <v>562801.908028026</v>
      </c>
      <c r="K42" s="65">
        <f t="shared" si="12"/>
        <v>640919.4077825353</v>
      </c>
      <c r="L42" s="65">
        <f t="shared" si="12"/>
        <v>304556.03195589746</v>
      </c>
      <c r="M42" s="65">
        <f t="shared" si="12"/>
        <v>183817.56706037902</v>
      </c>
      <c r="N42" s="65">
        <f>N43+N44+N45+N46</f>
        <v>6515471.34688072</v>
      </c>
    </row>
    <row r="43" spans="1:14" ht="18.75" customHeight="1">
      <c r="A43" s="62" t="s">
        <v>86</v>
      </c>
      <c r="B43" s="59">
        <f aca="true" t="shared" si="13" ref="B43:H43">B35*B7</f>
        <v>840813.17900606</v>
      </c>
      <c r="C43" s="59">
        <f t="shared" si="13"/>
        <v>592807.17778755</v>
      </c>
      <c r="D43" s="59">
        <f t="shared" si="13"/>
        <v>581847.96768936</v>
      </c>
      <c r="E43" s="59">
        <f t="shared" si="13"/>
        <v>114351.76720499998</v>
      </c>
      <c r="F43" s="59">
        <f t="shared" si="13"/>
        <v>505388.9764025</v>
      </c>
      <c r="G43" s="59">
        <f t="shared" si="13"/>
        <v>712275.23335976</v>
      </c>
      <c r="H43" s="59">
        <f t="shared" si="13"/>
        <v>771776.3163275</v>
      </c>
      <c r="I43" s="59">
        <f>I35*I7</f>
        <v>690881.3443428</v>
      </c>
      <c r="J43" s="59">
        <f>J35*J7</f>
        <v>562472.2280175</v>
      </c>
      <c r="K43" s="59">
        <f>K35*K7</f>
        <v>640408.777773</v>
      </c>
      <c r="L43" s="59">
        <f>L35*L7</f>
        <v>304271.29195176</v>
      </c>
      <c r="M43" s="59">
        <f>M35*M7</f>
        <v>183701.23706135002</v>
      </c>
      <c r="N43" s="61">
        <f>SUM(B43:M43)</f>
        <v>6500995.49692414</v>
      </c>
    </row>
    <row r="44" spans="1:14" ht="18.75" customHeight="1">
      <c r="A44" s="62" t="s">
        <v>87</v>
      </c>
      <c r="B44" s="59">
        <f aca="true" t="shared" si="14" ref="B44:M44">B36*B7</f>
        <v>-2764.2800168115</v>
      </c>
      <c r="C44" s="59">
        <f t="shared" si="14"/>
        <v>-1953.7700091984</v>
      </c>
      <c r="D44" s="59">
        <f t="shared" si="14"/>
        <v>-1914.3000083680001</v>
      </c>
      <c r="E44" s="59">
        <f t="shared" si="14"/>
        <v>-332.859997525</v>
      </c>
      <c r="F44" s="59">
        <f t="shared" si="14"/>
        <v>-1633.1600038676</v>
      </c>
      <c r="G44" s="59">
        <f t="shared" si="14"/>
        <v>-2328.2900081223997</v>
      </c>
      <c r="H44" s="59">
        <f t="shared" si="14"/>
        <v>-2374.0400144875002</v>
      </c>
      <c r="I44" s="59">
        <f t="shared" si="14"/>
        <v>-2211.2700082662</v>
      </c>
      <c r="J44" s="59">
        <f t="shared" si="14"/>
        <v>-1788.919989474</v>
      </c>
      <c r="K44" s="59">
        <f t="shared" si="14"/>
        <v>-2091.6099904646</v>
      </c>
      <c r="L44" s="59">
        <f t="shared" si="14"/>
        <v>-986.4199958625001</v>
      </c>
      <c r="M44" s="59">
        <f t="shared" si="14"/>
        <v>-602.710000971</v>
      </c>
      <c r="N44" s="28">
        <f>SUM(B44:M44)</f>
        <v>-20981.6300434187</v>
      </c>
    </row>
    <row r="45" spans="1:14" ht="18.75" customHeight="1">
      <c r="A45" s="62" t="s">
        <v>47</v>
      </c>
      <c r="B45" s="59">
        <f aca="true" t="shared" si="15" ref="B45:M45">B38</f>
        <v>3257.0800000000004</v>
      </c>
      <c r="C45" s="59">
        <f t="shared" si="15"/>
        <v>2495.2400000000002</v>
      </c>
      <c r="D45" s="59">
        <f t="shared" si="15"/>
        <v>2161.4</v>
      </c>
      <c r="E45" s="59">
        <f t="shared" si="15"/>
        <v>646.2800000000001</v>
      </c>
      <c r="F45" s="59">
        <f t="shared" si="15"/>
        <v>2161.4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2118.6</v>
      </c>
      <c r="K45" s="59">
        <f t="shared" si="15"/>
        <v>2602.2400000000002</v>
      </c>
      <c r="L45" s="59">
        <f t="shared" si="15"/>
        <v>1271.16</v>
      </c>
      <c r="M45" s="59">
        <f t="shared" si="15"/>
        <v>719.0400000000001</v>
      </c>
      <c r="N45" s="61">
        <f>SUM(B45:M45)</f>
        <v>25538.760000000002</v>
      </c>
    </row>
    <row r="46" spans="1:14" ht="18.75" customHeight="1">
      <c r="A46" s="2" t="s">
        <v>95</v>
      </c>
      <c r="B46" s="59">
        <v>0</v>
      </c>
      <c r="C46" s="59">
        <v>0</v>
      </c>
      <c r="D46" s="59">
        <v>9918.72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9918.72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-90288.72</v>
      </c>
      <c r="C48" s="28">
        <f aca="true" t="shared" si="16" ref="C48:M48">+C49+C52+C60+C61</f>
        <v>-91915.44</v>
      </c>
      <c r="D48" s="28">
        <f t="shared" si="16"/>
        <v>-60355.04</v>
      </c>
      <c r="E48" s="28">
        <f t="shared" si="16"/>
        <v>-11238.119999999999</v>
      </c>
      <c r="F48" s="28">
        <f t="shared" si="16"/>
        <v>-49334</v>
      </c>
      <c r="G48" s="28">
        <f t="shared" si="16"/>
        <v>-98753.04</v>
      </c>
      <c r="H48" s="28">
        <f t="shared" si="16"/>
        <v>-125460.08</v>
      </c>
      <c r="I48" s="28">
        <f t="shared" si="16"/>
        <v>-56787.32</v>
      </c>
      <c r="J48" s="28">
        <f t="shared" si="16"/>
        <v>-77497.44</v>
      </c>
      <c r="K48" s="28">
        <f t="shared" si="16"/>
        <v>-59484.840000000004</v>
      </c>
      <c r="L48" s="28">
        <f t="shared" si="16"/>
        <v>-42360.2</v>
      </c>
      <c r="M48" s="28">
        <f t="shared" si="16"/>
        <v>-26706.2</v>
      </c>
      <c r="N48" s="28">
        <f>+N49+N52+N60+N61</f>
        <v>-790180.44</v>
      </c>
    </row>
    <row r="49" spans="1:14" ht="18.75" customHeight="1">
      <c r="A49" s="17" t="s">
        <v>48</v>
      </c>
      <c r="B49" s="29">
        <f>B50+B51</f>
        <v>-90079</v>
      </c>
      <c r="C49" s="29">
        <f>C50+C51</f>
        <v>-90447.6</v>
      </c>
      <c r="D49" s="29">
        <f>D50+D51</f>
        <v>-60256.6</v>
      </c>
      <c r="E49" s="29">
        <f>E50+E51</f>
        <v>-11156.8</v>
      </c>
      <c r="F49" s="29">
        <f aca="true" t="shared" si="17" ref="F49:M49">F50+F51</f>
        <v>-49312.6</v>
      </c>
      <c r="G49" s="29">
        <f t="shared" si="17"/>
        <v>-98697.4</v>
      </c>
      <c r="H49" s="29">
        <f t="shared" si="17"/>
        <v>-119080.6</v>
      </c>
      <c r="I49" s="29">
        <f t="shared" si="17"/>
        <v>-56684.6</v>
      </c>
      <c r="J49" s="29">
        <f t="shared" si="17"/>
        <v>-77292</v>
      </c>
      <c r="K49" s="29">
        <f t="shared" si="17"/>
        <v>-59386.4</v>
      </c>
      <c r="L49" s="29">
        <f t="shared" si="17"/>
        <v>-39174.2</v>
      </c>
      <c r="M49" s="29">
        <f t="shared" si="17"/>
        <v>-26326.4</v>
      </c>
      <c r="N49" s="28">
        <f aca="true" t="shared" si="18" ref="N49:N61">SUM(B49:M49)</f>
        <v>-777894.2</v>
      </c>
    </row>
    <row r="50" spans="1:14" ht="18.75" customHeight="1">
      <c r="A50" s="13" t="s">
        <v>49</v>
      </c>
      <c r="B50" s="20">
        <f>ROUND(-B9*$D$3,2)</f>
        <v>-90079</v>
      </c>
      <c r="C50" s="20">
        <f>ROUND(-C9*$D$3,2)</f>
        <v>-90447.6</v>
      </c>
      <c r="D50" s="20">
        <f>ROUND(-D9*$D$3,2)</f>
        <v>-60256.6</v>
      </c>
      <c r="E50" s="20">
        <f>ROUND(-E9*$D$3,2)</f>
        <v>-11156.8</v>
      </c>
      <c r="F50" s="20">
        <f aca="true" t="shared" si="19" ref="F50:M50">ROUND(-F9*$D$3,2)</f>
        <v>-49312.6</v>
      </c>
      <c r="G50" s="20">
        <f t="shared" si="19"/>
        <v>-98697.4</v>
      </c>
      <c r="H50" s="20">
        <f t="shared" si="19"/>
        <v>-119080.6</v>
      </c>
      <c r="I50" s="20">
        <f t="shared" si="19"/>
        <v>-56684.6</v>
      </c>
      <c r="J50" s="20">
        <f t="shared" si="19"/>
        <v>-77292</v>
      </c>
      <c r="K50" s="20">
        <f t="shared" si="19"/>
        <v>-59386.4</v>
      </c>
      <c r="L50" s="20">
        <f t="shared" si="19"/>
        <v>-39174.2</v>
      </c>
      <c r="M50" s="20">
        <f t="shared" si="19"/>
        <v>-26326.4</v>
      </c>
      <c r="N50" s="50">
        <f t="shared" si="18"/>
        <v>-777894.2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-1467.84</v>
      </c>
      <c r="D52" s="29">
        <f t="shared" si="21"/>
        <v>-98.44</v>
      </c>
      <c r="E52" s="29">
        <f t="shared" si="21"/>
        <v>-81.32</v>
      </c>
      <c r="F52" s="29">
        <f t="shared" si="21"/>
        <v>-21.4</v>
      </c>
      <c r="G52" s="29">
        <f t="shared" si="21"/>
        <v>-55.64</v>
      </c>
      <c r="H52" s="29">
        <f t="shared" si="21"/>
        <v>-6379.48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-3186</v>
      </c>
      <c r="M52" s="29">
        <f t="shared" si="21"/>
        <v>-379.8</v>
      </c>
      <c r="N52" s="29">
        <f>SUM(N53:N59)</f>
        <v>-12286.24</v>
      </c>
    </row>
    <row r="53" spans="1:14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-1348</v>
      </c>
      <c r="D57" s="27">
        <v>0</v>
      </c>
      <c r="E57" s="27">
        <v>0</v>
      </c>
      <c r="F57" s="27">
        <v>0</v>
      </c>
      <c r="G57" s="27">
        <v>0</v>
      </c>
      <c r="H57" s="27">
        <v>-6268.2</v>
      </c>
      <c r="I57" s="27">
        <v>0</v>
      </c>
      <c r="J57" s="27">
        <v>0</v>
      </c>
      <c r="K57" s="27">
        <v>0</v>
      </c>
      <c r="L57" s="27">
        <v>-3100.4</v>
      </c>
      <c r="M57" s="27">
        <v>-337</v>
      </c>
      <c r="N57" s="27">
        <f t="shared" si="18"/>
        <v>-11053.6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</row>
    <row r="59" spans="1:14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</row>
    <row r="60" spans="1:14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</row>
    <row r="61" spans="1:14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14" ht="15.75">
      <c r="A63" s="2" t="s">
        <v>101</v>
      </c>
      <c r="B63" s="32">
        <f aca="true" t="shared" si="22" ref="B63:M63">+B42+B48</f>
        <v>751017.2589892485</v>
      </c>
      <c r="C63" s="32">
        <f t="shared" si="22"/>
        <v>501433.2077783517</v>
      </c>
      <c r="D63" s="32">
        <f t="shared" si="22"/>
        <v>531658.747680992</v>
      </c>
      <c r="E63" s="32">
        <f t="shared" si="22"/>
        <v>103427.06720747499</v>
      </c>
      <c r="F63" s="32">
        <f t="shared" si="22"/>
        <v>456583.21639863244</v>
      </c>
      <c r="G63" s="32">
        <f t="shared" si="22"/>
        <v>613856.0633516376</v>
      </c>
      <c r="H63" s="32">
        <f t="shared" si="22"/>
        <v>646839.7563130127</v>
      </c>
      <c r="I63" s="32">
        <f t="shared" si="22"/>
        <v>634429.3543345338</v>
      </c>
      <c r="J63" s="32">
        <f t="shared" si="22"/>
        <v>485304.468028026</v>
      </c>
      <c r="K63" s="32">
        <f t="shared" si="22"/>
        <v>581434.5677825353</v>
      </c>
      <c r="L63" s="32">
        <f t="shared" si="22"/>
        <v>262195.83195589745</v>
      </c>
      <c r="M63" s="32">
        <f t="shared" si="22"/>
        <v>157111.367060379</v>
      </c>
      <c r="N63" s="32">
        <f>SUM(B63:M63)</f>
        <v>5725290.906880721</v>
      </c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751017.26</v>
      </c>
      <c r="C66" s="39">
        <f aca="true" t="shared" si="23" ref="C66:M66">SUM(C67:C80)</f>
        <v>501433.21</v>
      </c>
      <c r="D66" s="39">
        <f t="shared" si="23"/>
        <v>531658.75</v>
      </c>
      <c r="E66" s="39">
        <f t="shared" si="23"/>
        <v>103427.07</v>
      </c>
      <c r="F66" s="39">
        <f t="shared" si="23"/>
        <v>456583.22</v>
      </c>
      <c r="G66" s="39">
        <f t="shared" si="23"/>
        <v>613856.06</v>
      </c>
      <c r="H66" s="39">
        <f t="shared" si="23"/>
        <v>646839.76</v>
      </c>
      <c r="I66" s="39">
        <f t="shared" si="23"/>
        <v>634429.34</v>
      </c>
      <c r="J66" s="39">
        <f t="shared" si="23"/>
        <v>485304.47</v>
      </c>
      <c r="K66" s="39">
        <f t="shared" si="23"/>
        <v>581434.57</v>
      </c>
      <c r="L66" s="39">
        <f t="shared" si="23"/>
        <v>262195.83</v>
      </c>
      <c r="M66" s="39">
        <f t="shared" si="23"/>
        <v>157111.37</v>
      </c>
      <c r="N66" s="32">
        <f>SUM(N67:N80)</f>
        <v>5725290.91</v>
      </c>
    </row>
    <row r="67" spans="1:14" ht="18.75" customHeight="1">
      <c r="A67" s="17" t="s">
        <v>91</v>
      </c>
      <c r="B67" s="39">
        <v>150346.2</v>
      </c>
      <c r="C67" s="39">
        <v>149453.07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299799.27</v>
      </c>
    </row>
    <row r="68" spans="1:14" ht="18.75" customHeight="1">
      <c r="A68" s="17" t="s">
        <v>92</v>
      </c>
      <c r="B68" s="39">
        <v>600671.06</v>
      </c>
      <c r="C68" s="39">
        <v>351980.14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952651.2000000001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v>531658.75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531658.75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103427.07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103427.07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456583.22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456583.22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613856.06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613856.06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487008.52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487008.52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159831.24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159831.24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634429.34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634429.34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485304.47</v>
      </c>
      <c r="K76" s="38">
        <v>0</v>
      </c>
      <c r="L76" s="38">
        <v>0</v>
      </c>
      <c r="M76" s="38">
        <v>0</v>
      </c>
      <c r="N76" s="32">
        <f t="shared" si="24"/>
        <v>485304.47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581434.57</v>
      </c>
      <c r="L77" s="38">
        <v>0</v>
      </c>
      <c r="M77" s="66"/>
      <c r="N77" s="29">
        <f t="shared" si="24"/>
        <v>581434.57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262195.83</v>
      </c>
      <c r="M78" s="38">
        <v>0</v>
      </c>
      <c r="N78" s="32">
        <f t="shared" si="24"/>
        <v>262195.83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157111.37</v>
      </c>
      <c r="N79" s="29">
        <f t="shared" si="24"/>
        <v>157111.37</v>
      </c>
    </row>
    <row r="80" spans="1:14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2.0365953304177333</v>
      </c>
      <c r="C84" s="48">
        <v>2.037153560558077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1.781578339495299</v>
      </c>
      <c r="C85" s="48">
        <v>1.7050488642675319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1.6619891151238924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2.0980584269385942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1.9397253129512515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1.5372499053018644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1.8064897324885758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1.7642574572279828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1.756648710079987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1.973462517411596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1.8909579829483634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2.2497213810223267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2.196016570818697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s1195646</cp:lastModifiedBy>
  <cp:lastPrinted>2015-01-22T10:55:12Z</cp:lastPrinted>
  <dcterms:created xsi:type="dcterms:W3CDTF">2012-11-28T17:54:39Z</dcterms:created>
  <dcterms:modified xsi:type="dcterms:W3CDTF">2016-02-03T13:43:58Z</dcterms:modified>
  <cp:category/>
  <cp:version/>
  <cp:contentType/>
  <cp:contentStatus/>
</cp:coreProperties>
</file>