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<sst xmlns="http://schemas.openxmlformats.org/spreadsheetml/2006/main" count="134" uniqueCount="134">
  <si>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</si>
  <si>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</si>
  <si>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</si>
  <si>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</si>
  <si>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</si>
  <si>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</si>
  <si>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</si>
  <si>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</si>
  <si>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</si>
  <si>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</si>
  <si>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</si>
  <si>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</si>
  <si>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</si>
  <si>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</si>
  <si>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</si>
  <si>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</si>
  <si>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</si>
  <si>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</si>
  <si>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</si>
  <si>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</si>
  <si>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</si>
  <si>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</si>
  <si>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</si>
  <si>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</si>
  <si>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</si>
  <si>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</si>
  <si>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</si>
  <si>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</si>
  <si>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</si>
  <si>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</si>
  <si>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</si>
  <si>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</si>
  <si>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</si>
  <si>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</si>
  <si>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</si>
  <si>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</si>
  <si>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</si>
  <si>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</si>
  <si>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</si>
  <si>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</si>
  <si>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</si>
  <si>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</si>
  <si>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</si>
  <si>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</si>
  <si>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</si>
  <si>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</si>
  <si>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</si>
  <si>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</si>
  <si>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</si>
  <si>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</si>
  <si>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</si>
  <si>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</si>
  <si>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</si>
  <si>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</si>
  <si>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</si>
  <si>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</si>
  <si>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</si>
  <si>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</si>
  <si>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</si>
  <si>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</si>
  <si>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</si>
  <si>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</si>
  <si>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</si>
  <si>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</si>
  <si>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</si>
  <si>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</si>
  <si>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</si>
  <si>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</si>
  <si>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</si>
  <si>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</si>
  <si>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</si>
  <si>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</si>
  <si>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</si>
  <si>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</si>
  <si>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</si>
  <si>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</si>
  <si>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</si>
  <si>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</si>
  <si>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</si>
  <si>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</si>
  <si>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</si>
  <si>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</si>
  <si>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</si>
  <si>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</si>
  <si>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</si>
  <si>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</si>
  <si>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</si>
  <si>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</si>
  <si>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</si>
  <si>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</si>
  <si>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</si>
  <si>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</si>
  <si>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</si>
  <si>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</si>
  <si>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</si>
  <si>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</si>
  <si>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</si>
  <si>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</si>
  <si>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</si>
  <si>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</si>
  <si>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</si>
  <si>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</si>
  <si>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</si>
  <si>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</si>
  <si>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</si>
  <si>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</si>
  <si>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</si>
  <si>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</si>
  <si>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</si>
  <si>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</si>
  <si>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</si>
  <si>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</si>
  <si>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</si>
  <si>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</si>
  <si>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</si>
  <si>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</si>
  <si>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</si>
  <si>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</si>
  <si>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</si>
  <si>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</si>
  <si>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</si>
  <si>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</si>
  <si>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</si>
  <si>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</si>
  <si>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</si>
  <si>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</si>
  <si>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</si>
  <si>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</si>
  <si>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</si>
  <si>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</si>
  <si>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</si>
  <si>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</si>
  <si>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</si>
  <si>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23/07/16 - VENCIMENTO 01/08/16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</si>
</sst>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316925</v>
      </c>
      <c r="C7" s="9">
        <f t="shared" si="0"/>
        <v>405199</v>
      </c>
      <c r="D7" s="9">
        <f t="shared" si="0"/>
        <v>460621</v>
      </c>
      <c r="E7" s="9">
        <f t="shared" si="0"/>
        <v>254047</v>
      </c>
      <c r="F7" s="9">
        <f t="shared" si="0"/>
        <v>384474</v>
      </c>
      <c r="G7" s="9">
        <f t="shared" si="0"/>
        <v>613100</v>
      </c>
      <c r="H7" s="9">
        <f t="shared" si="0"/>
        <v>246804</v>
      </c>
      <c r="I7" s="9">
        <f t="shared" si="0"/>
        <v>56468</v>
      </c>
      <c r="J7" s="9">
        <f t="shared" si="0"/>
        <v>182096</v>
      </c>
      <c r="K7" s="9">
        <f t="shared" si="0"/>
        <v>2919734</v>
      </c>
      <c r="L7" s="52"/>
    </row>
    <row r="8" spans="1:11" ht="17.25" customHeight="1">
      <c r="A8" s="10" t="s">
        <v>99</v>
      </c>
      <c r="B8" s="11">
        <f>B9+B12+B16</f>
        <v>166485</v>
      </c>
      <c r="C8" s="11">
        <f aca="true" t="shared" si="1" ref="C8:J8">C9+C12+C16</f>
        <v>222452</v>
      </c>
      <c r="D8" s="11">
        <f t="shared" si="1"/>
        <v>240253</v>
      </c>
      <c r="E8" s="11">
        <f t="shared" si="1"/>
        <v>140558</v>
      </c>
      <c r="F8" s="11">
        <f t="shared" si="1"/>
        <v>198795</v>
      </c>
      <c r="G8" s="11">
        <f t="shared" si="1"/>
        <v>318742</v>
      </c>
      <c r="H8" s="11">
        <f t="shared" si="1"/>
        <v>143404</v>
      </c>
      <c r="I8" s="11">
        <f t="shared" si="1"/>
        <v>27838</v>
      </c>
      <c r="J8" s="11">
        <f t="shared" si="1"/>
        <v>95534</v>
      </c>
      <c r="K8" s="11">
        <f>SUM(B8:J8)</f>
        <v>1554061</v>
      </c>
    </row>
    <row r="9" spans="1:11" ht="17.25" customHeight="1">
      <c r="A9" s="15" t="s">
        <v>17</v>
      </c>
      <c r="B9" s="13">
        <f>+B10+B11</f>
        <v>26904</v>
      </c>
      <c r="C9" s="13">
        <f aca="true" t="shared" si="2" ref="C9:J9">+C10+C11</f>
        <v>39150</v>
      </c>
      <c r="D9" s="13">
        <f t="shared" si="2"/>
        <v>36593</v>
      </c>
      <c r="E9" s="13">
        <f t="shared" si="2"/>
        <v>24267</v>
      </c>
      <c r="F9" s="13">
        <f t="shared" si="2"/>
        <v>26875</v>
      </c>
      <c r="G9" s="13">
        <f t="shared" si="2"/>
        <v>31310</v>
      </c>
      <c r="H9" s="13">
        <f t="shared" si="2"/>
        <v>26207</v>
      </c>
      <c r="I9" s="13">
        <f t="shared" si="2"/>
        <v>5622</v>
      </c>
      <c r="J9" s="13">
        <f t="shared" si="2"/>
        <v>13403</v>
      </c>
      <c r="K9" s="11">
        <f>SUM(B9:J9)</f>
        <v>230331</v>
      </c>
    </row>
    <row r="10" spans="1:11" ht="17.25" customHeight="1">
      <c r="A10" s="29" t="s">
        <v>18</v>
      </c>
      <c r="B10" s="13">
        <v>26904</v>
      </c>
      <c r="C10" s="13">
        <v>39150</v>
      </c>
      <c r="D10" s="13">
        <v>36593</v>
      </c>
      <c r="E10" s="13">
        <v>24267</v>
      </c>
      <c r="F10" s="13">
        <v>26875</v>
      </c>
      <c r="G10" s="13">
        <v>31310</v>
      </c>
      <c r="H10" s="13">
        <v>26207</v>
      </c>
      <c r="I10" s="13">
        <v>5622</v>
      </c>
      <c r="J10" s="13">
        <v>13403</v>
      </c>
      <c r="K10" s="11">
        <f>SUM(B10:J10)</f>
        <v>230331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120744</v>
      </c>
      <c r="C12" s="17">
        <f t="shared" si="3"/>
        <v>160157</v>
      </c>
      <c r="D12" s="17">
        <f t="shared" si="3"/>
        <v>176848</v>
      </c>
      <c r="E12" s="17">
        <f t="shared" si="3"/>
        <v>101240</v>
      </c>
      <c r="F12" s="17">
        <f t="shared" si="3"/>
        <v>146002</v>
      </c>
      <c r="G12" s="17">
        <f t="shared" si="3"/>
        <v>242851</v>
      </c>
      <c r="H12" s="17">
        <f t="shared" si="3"/>
        <v>103317</v>
      </c>
      <c r="I12" s="17">
        <f t="shared" si="3"/>
        <v>18898</v>
      </c>
      <c r="J12" s="17">
        <f t="shared" si="3"/>
        <v>71148</v>
      </c>
      <c r="K12" s="11">
        <f aca="true" t="shared" si="4" ref="K12:K27">SUM(B12:J12)</f>
        <v>1141205</v>
      </c>
    </row>
    <row r="13" spans="1:13" ht="17.25" customHeight="1">
      <c r="A13" s="14" t="s">
        <v>20</v>
      </c>
      <c r="B13" s="13">
        <v>62624</v>
      </c>
      <c r="C13" s="13">
        <v>89658</v>
      </c>
      <c r="D13" s="13">
        <v>99192</v>
      </c>
      <c r="E13" s="13">
        <v>56407</v>
      </c>
      <c r="F13" s="13">
        <v>76402</v>
      </c>
      <c r="G13" s="13">
        <v>117657</v>
      </c>
      <c r="H13" s="13">
        <v>50646</v>
      </c>
      <c r="I13" s="13">
        <v>11474</v>
      </c>
      <c r="J13" s="13">
        <v>39687</v>
      </c>
      <c r="K13" s="11">
        <f t="shared" si="4"/>
        <v>603747</v>
      </c>
      <c r="L13" s="52"/>
      <c r="M13" s="53"/>
    </row>
    <row r="14" spans="1:12" ht="17.25" customHeight="1">
      <c r="A14" s="14" t="s">
        <v>21</v>
      </c>
      <c r="B14" s="13">
        <v>55948</v>
      </c>
      <c r="C14" s="13">
        <v>67562</v>
      </c>
      <c r="D14" s="13">
        <v>75158</v>
      </c>
      <c r="E14" s="13">
        <v>42989</v>
      </c>
      <c r="F14" s="13">
        <v>67664</v>
      </c>
      <c r="G14" s="13">
        <v>122202</v>
      </c>
      <c r="H14" s="13">
        <v>50159</v>
      </c>
      <c r="I14" s="13">
        <v>6996</v>
      </c>
      <c r="J14" s="13">
        <v>30609</v>
      </c>
      <c r="K14" s="11">
        <f t="shared" si="4"/>
        <v>519287</v>
      </c>
      <c r="L14" s="52"/>
    </row>
    <row r="15" spans="1:11" ht="17.25" customHeight="1">
      <c r="A15" s="14" t="s">
        <v>22</v>
      </c>
      <c r="B15" s="13">
        <v>2172</v>
      </c>
      <c r="C15" s="13">
        <v>2937</v>
      </c>
      <c r="D15" s="13">
        <v>2498</v>
      </c>
      <c r="E15" s="13">
        <v>1844</v>
      </c>
      <c r="F15" s="13">
        <v>1936</v>
      </c>
      <c r="G15" s="13">
        <v>2992</v>
      </c>
      <c r="H15" s="13">
        <v>2512</v>
      </c>
      <c r="I15" s="13">
        <v>428</v>
      </c>
      <c r="J15" s="13">
        <v>852</v>
      </c>
      <c r="K15" s="11">
        <f t="shared" si="4"/>
        <v>18171</v>
      </c>
    </row>
    <row r="16" spans="1:11" ht="17.25" customHeight="1">
      <c r="A16" s="15" t="s">
        <v>95</v>
      </c>
      <c r="B16" s="13">
        <f>B17+B18+B19</f>
        <v>18837</v>
      </c>
      <c r="C16" s="13">
        <f aca="true" t="shared" si="5" ref="C16:J16">C17+C18+C19</f>
        <v>23145</v>
      </c>
      <c r="D16" s="13">
        <f t="shared" si="5"/>
        <v>26812</v>
      </c>
      <c r="E16" s="13">
        <f t="shared" si="5"/>
        <v>15051</v>
      </c>
      <c r="F16" s="13">
        <f t="shared" si="5"/>
        <v>25918</v>
      </c>
      <c r="G16" s="13">
        <f t="shared" si="5"/>
        <v>44581</v>
      </c>
      <c r="H16" s="13">
        <f t="shared" si="5"/>
        <v>13880</v>
      </c>
      <c r="I16" s="13">
        <f t="shared" si="5"/>
        <v>3318</v>
      </c>
      <c r="J16" s="13">
        <f t="shared" si="5"/>
        <v>10983</v>
      </c>
      <c r="K16" s="11">
        <f t="shared" si="4"/>
        <v>182525</v>
      </c>
    </row>
    <row r="17" spans="1:11" ht="17.25" customHeight="1">
      <c r="A17" s="14" t="s">
        <v>96</v>
      </c>
      <c r="B17" s="13">
        <v>11880</v>
      </c>
      <c r="C17" s="13">
        <v>15954</v>
      </c>
      <c r="D17" s="13">
        <v>16687</v>
      </c>
      <c r="E17" s="13">
        <v>9544</v>
      </c>
      <c r="F17" s="13">
        <v>16172</v>
      </c>
      <c r="G17" s="13">
        <v>25246</v>
      </c>
      <c r="H17" s="13">
        <v>8815</v>
      </c>
      <c r="I17" s="13">
        <v>2256</v>
      </c>
      <c r="J17" s="13">
        <v>6714</v>
      </c>
      <c r="K17" s="11">
        <f t="shared" si="4"/>
        <v>113268</v>
      </c>
    </row>
    <row r="18" spans="1:11" ht="17.25" customHeight="1">
      <c r="A18" s="14" t="s">
        <v>97</v>
      </c>
      <c r="B18" s="13">
        <v>6713</v>
      </c>
      <c r="C18" s="13">
        <v>6863</v>
      </c>
      <c r="D18" s="13">
        <v>9899</v>
      </c>
      <c r="E18" s="13">
        <v>5299</v>
      </c>
      <c r="F18" s="13">
        <v>9510</v>
      </c>
      <c r="G18" s="13">
        <v>18987</v>
      </c>
      <c r="H18" s="13">
        <v>4845</v>
      </c>
      <c r="I18" s="13">
        <v>1016</v>
      </c>
      <c r="J18" s="13">
        <v>4177</v>
      </c>
      <c r="K18" s="11">
        <f t="shared" si="4"/>
        <v>67309</v>
      </c>
    </row>
    <row r="19" spans="1:11" ht="17.25" customHeight="1">
      <c r="A19" s="14" t="s">
        <v>98</v>
      </c>
      <c r="B19" s="13">
        <v>244</v>
      </c>
      <c r="C19" s="13">
        <v>328</v>
      </c>
      <c r="D19" s="13">
        <v>226</v>
      </c>
      <c r="E19" s="13">
        <v>208</v>
      </c>
      <c r="F19" s="13">
        <v>236</v>
      </c>
      <c r="G19" s="13">
        <v>348</v>
      </c>
      <c r="H19" s="13">
        <v>220</v>
      </c>
      <c r="I19" s="13">
        <v>46</v>
      </c>
      <c r="J19" s="13">
        <v>92</v>
      </c>
      <c r="K19" s="11">
        <f t="shared" si="4"/>
        <v>1948</v>
      </c>
    </row>
    <row r="20" spans="1:11" ht="17.25" customHeight="1">
      <c r="A20" s="16" t="s">
        <v>23</v>
      </c>
      <c r="B20" s="11">
        <f>+B21+B22+B23</f>
        <v>91332</v>
      </c>
      <c r="C20" s="11">
        <f aca="true" t="shared" si="6" ref="C20:J20">+C21+C22+C23</f>
        <v>102223</v>
      </c>
      <c r="D20" s="11">
        <f t="shared" si="6"/>
        <v>129427</v>
      </c>
      <c r="E20" s="11">
        <f t="shared" si="6"/>
        <v>65996</v>
      </c>
      <c r="F20" s="11">
        <f t="shared" si="6"/>
        <v>121607</v>
      </c>
      <c r="G20" s="11">
        <f t="shared" si="6"/>
        <v>213711</v>
      </c>
      <c r="H20" s="11">
        <f t="shared" si="6"/>
        <v>64904</v>
      </c>
      <c r="I20" s="11">
        <f t="shared" si="6"/>
        <v>15633</v>
      </c>
      <c r="J20" s="11">
        <f t="shared" si="6"/>
        <v>47115</v>
      </c>
      <c r="K20" s="11">
        <f t="shared" si="4"/>
        <v>851948</v>
      </c>
    </row>
    <row r="21" spans="1:12" ht="17.25" customHeight="1">
      <c r="A21" s="12" t="s">
        <v>24</v>
      </c>
      <c r="B21" s="13">
        <v>51812</v>
      </c>
      <c r="C21" s="13">
        <v>62944</v>
      </c>
      <c r="D21" s="13">
        <v>79100</v>
      </c>
      <c r="E21" s="13">
        <v>40377</v>
      </c>
      <c r="F21" s="13">
        <v>68797</v>
      </c>
      <c r="G21" s="13">
        <v>108928</v>
      </c>
      <c r="H21" s="13">
        <v>35802</v>
      </c>
      <c r="I21" s="13">
        <v>10098</v>
      </c>
      <c r="J21" s="13">
        <v>28295</v>
      </c>
      <c r="K21" s="11">
        <f t="shared" si="4"/>
        <v>486153</v>
      </c>
      <c r="L21" s="52"/>
    </row>
    <row r="22" spans="1:12" ht="17.25" customHeight="1">
      <c r="A22" s="12" t="s">
        <v>25</v>
      </c>
      <c r="B22" s="13">
        <v>38351</v>
      </c>
      <c r="C22" s="13">
        <v>37960</v>
      </c>
      <c r="D22" s="13">
        <v>49032</v>
      </c>
      <c r="E22" s="13">
        <v>24873</v>
      </c>
      <c r="F22" s="13">
        <v>51687</v>
      </c>
      <c r="G22" s="13">
        <v>103023</v>
      </c>
      <c r="H22" s="13">
        <v>28142</v>
      </c>
      <c r="I22" s="13">
        <v>5345</v>
      </c>
      <c r="J22" s="13">
        <v>18421</v>
      </c>
      <c r="K22" s="11">
        <f t="shared" si="4"/>
        <v>356834</v>
      </c>
      <c r="L22" s="52"/>
    </row>
    <row r="23" spans="1:11" ht="17.25" customHeight="1">
      <c r="A23" s="12" t="s">
        <v>26</v>
      </c>
      <c r="B23" s="13">
        <v>1169</v>
      </c>
      <c r="C23" s="13">
        <v>1319</v>
      </c>
      <c r="D23" s="13">
        <v>1295</v>
      </c>
      <c r="E23" s="13">
        <v>746</v>
      </c>
      <c r="F23" s="13">
        <v>1123</v>
      </c>
      <c r="G23" s="13">
        <v>1760</v>
      </c>
      <c r="H23" s="13">
        <v>960</v>
      </c>
      <c r="I23" s="13">
        <v>190</v>
      </c>
      <c r="J23" s="13">
        <v>399</v>
      </c>
      <c r="K23" s="11">
        <f t="shared" si="4"/>
        <v>8961</v>
      </c>
    </row>
    <row r="24" spans="1:11" ht="17.25" customHeight="1">
      <c r="A24" s="16" t="s">
        <v>27</v>
      </c>
      <c r="B24" s="13">
        <f>+B25+B26</f>
        <v>59108</v>
      </c>
      <c r="C24" s="13">
        <f aca="true" t="shared" si="7" ref="C24:J24">+C25+C26</f>
        <v>80524</v>
      </c>
      <c r="D24" s="13">
        <f t="shared" si="7"/>
        <v>90941</v>
      </c>
      <c r="E24" s="13">
        <f t="shared" si="7"/>
        <v>47493</v>
      </c>
      <c r="F24" s="13">
        <f t="shared" si="7"/>
        <v>64072</v>
      </c>
      <c r="G24" s="13">
        <f t="shared" si="7"/>
        <v>80647</v>
      </c>
      <c r="H24" s="13">
        <f t="shared" si="7"/>
        <v>36651</v>
      </c>
      <c r="I24" s="13">
        <f t="shared" si="7"/>
        <v>12997</v>
      </c>
      <c r="J24" s="13">
        <f t="shared" si="7"/>
        <v>39447</v>
      </c>
      <c r="K24" s="11">
        <f t="shared" si="4"/>
        <v>511880</v>
      </c>
    </row>
    <row r="25" spans="1:12" ht="17.25" customHeight="1">
      <c r="A25" s="12" t="s">
        <v>131</v>
      </c>
      <c r="B25" s="13">
        <v>40637</v>
      </c>
      <c r="C25" s="13">
        <v>58449</v>
      </c>
      <c r="D25" s="13">
        <v>67622</v>
      </c>
      <c r="E25" s="13">
        <v>35180</v>
      </c>
      <c r="F25" s="13">
        <v>45177</v>
      </c>
      <c r="G25" s="13">
        <v>55186</v>
      </c>
      <c r="H25" s="13">
        <v>25513</v>
      </c>
      <c r="I25" s="13">
        <v>10480</v>
      </c>
      <c r="J25" s="13">
        <v>28924</v>
      </c>
      <c r="K25" s="11">
        <f t="shared" si="4"/>
        <v>367168</v>
      </c>
      <c r="L25" s="52"/>
    </row>
    <row r="26" spans="1:12" ht="17.25" customHeight="1">
      <c r="A26" s="12" t="s">
        <v>132</v>
      </c>
      <c r="B26" s="13">
        <v>18471</v>
      </c>
      <c r="C26" s="13">
        <v>22075</v>
      </c>
      <c r="D26" s="13">
        <v>23319</v>
      </c>
      <c r="E26" s="13">
        <v>12313</v>
      </c>
      <c r="F26" s="13">
        <v>18895</v>
      </c>
      <c r="G26" s="13">
        <v>25461</v>
      </c>
      <c r="H26" s="13">
        <v>11138</v>
      </c>
      <c r="I26" s="13">
        <v>2517</v>
      </c>
      <c r="J26" s="13">
        <v>10523</v>
      </c>
      <c r="K26" s="11">
        <f t="shared" si="4"/>
        <v>144712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1845</v>
      </c>
      <c r="I27" s="11">
        <v>0</v>
      </c>
      <c r="J27" s="11">
        <v>0</v>
      </c>
      <c r="K27" s="11">
        <f t="shared" si="4"/>
        <v>1845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26114.31</v>
      </c>
      <c r="I35" s="19">
        <v>0</v>
      </c>
      <c r="J35" s="19">
        <v>0</v>
      </c>
      <c r="K35" s="23">
        <f>SUM(B35:J35)</f>
        <v>26114.31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884301.47</v>
      </c>
      <c r="C47" s="22">
        <f aca="true" t="shared" si="12" ref="C47:H47">+C48+C57</f>
        <v>1286238.39</v>
      </c>
      <c r="D47" s="22">
        <f t="shared" si="12"/>
        <v>1640747.42</v>
      </c>
      <c r="E47" s="22">
        <f t="shared" si="12"/>
        <v>780065.95</v>
      </c>
      <c r="F47" s="22">
        <f t="shared" si="12"/>
        <v>1136975.52</v>
      </c>
      <c r="G47" s="22">
        <f t="shared" si="12"/>
        <v>1557867.33</v>
      </c>
      <c r="H47" s="22">
        <f t="shared" si="12"/>
        <v>751382.06</v>
      </c>
      <c r="I47" s="22">
        <f>+I48+I57</f>
        <v>286302.52999999997</v>
      </c>
      <c r="J47" s="22">
        <f>+J48+J57</f>
        <v>561516.7700000001</v>
      </c>
      <c r="K47" s="22">
        <f>SUM(B47:J47)</f>
        <v>8885397.440000001</v>
      </c>
    </row>
    <row r="48" spans="1:11" ht="17.25" customHeight="1">
      <c r="A48" s="16" t="s">
        <v>113</v>
      </c>
      <c r="B48" s="23">
        <f>SUM(B49:B56)</f>
        <v>866286.14</v>
      </c>
      <c r="C48" s="23">
        <f aca="true" t="shared" si="13" ref="C48:J48">SUM(C49:C56)</f>
        <v>1263346.97</v>
      </c>
      <c r="D48" s="23">
        <f t="shared" si="13"/>
        <v>1616071.9</v>
      </c>
      <c r="E48" s="23">
        <f t="shared" si="13"/>
        <v>758401.84</v>
      </c>
      <c r="F48" s="23">
        <f t="shared" si="13"/>
        <v>1114335.22</v>
      </c>
      <c r="G48" s="23">
        <f t="shared" si="13"/>
        <v>1528899.04</v>
      </c>
      <c r="H48" s="23">
        <f t="shared" si="13"/>
        <v>732110.13</v>
      </c>
      <c r="I48" s="23">
        <f t="shared" si="13"/>
        <v>286302.52999999997</v>
      </c>
      <c r="J48" s="23">
        <f t="shared" si="13"/>
        <v>548086.2200000001</v>
      </c>
      <c r="K48" s="23">
        <f aca="true" t="shared" si="14" ref="K48:K57">SUM(B48:J48)</f>
        <v>8713839.99</v>
      </c>
    </row>
    <row r="49" spans="1:11" ht="17.25" customHeight="1">
      <c r="A49" s="34" t="s">
        <v>44</v>
      </c>
      <c r="B49" s="23">
        <f aca="true" t="shared" si="15" ref="B49:H49">ROUND(B30*B7,2)</f>
        <v>863715.7</v>
      </c>
      <c r="C49" s="23">
        <f t="shared" si="15"/>
        <v>1256765.22</v>
      </c>
      <c r="D49" s="23">
        <f t="shared" si="15"/>
        <v>1611989.25</v>
      </c>
      <c r="E49" s="23">
        <f t="shared" si="15"/>
        <v>756120.09</v>
      </c>
      <c r="F49" s="23">
        <f t="shared" si="15"/>
        <v>1110860.73</v>
      </c>
      <c r="G49" s="23">
        <f t="shared" si="15"/>
        <v>1523860.05</v>
      </c>
      <c r="H49" s="23">
        <f t="shared" si="15"/>
        <v>703416.08</v>
      </c>
      <c r="I49" s="23">
        <f>ROUND(I30*I7,2)</f>
        <v>285236.81</v>
      </c>
      <c r="J49" s="23">
        <f>ROUND(J30*J7,2)</f>
        <v>545869.18</v>
      </c>
      <c r="K49" s="23">
        <f t="shared" si="14"/>
        <v>8657833.11</v>
      </c>
    </row>
    <row r="50" spans="1:11" ht="17.25" customHeight="1">
      <c r="A50" s="34" t="s">
        <v>45</v>
      </c>
      <c r="B50" s="19">
        <v>0</v>
      </c>
      <c r="C50" s="23">
        <f>ROUND(C31*C7,2)</f>
        <v>2793.51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2793.51</v>
      </c>
    </row>
    <row r="51" spans="1:11" ht="17.25" customHeight="1">
      <c r="A51" s="67" t="s">
        <v>106</v>
      </c>
      <c r="B51" s="68">
        <f aca="true" t="shared" si="16" ref="B51:H51">ROUND(B32*B7,2)</f>
        <v>-1521.24</v>
      </c>
      <c r="C51" s="68">
        <f t="shared" si="16"/>
        <v>-1985.48</v>
      </c>
      <c r="D51" s="68">
        <f t="shared" si="16"/>
        <v>-2303.11</v>
      </c>
      <c r="E51" s="68">
        <f t="shared" si="16"/>
        <v>-1163.65</v>
      </c>
      <c r="F51" s="68">
        <f t="shared" si="16"/>
        <v>-1807.03</v>
      </c>
      <c r="G51" s="68">
        <f t="shared" si="16"/>
        <v>-2391.09</v>
      </c>
      <c r="H51" s="68">
        <f t="shared" si="16"/>
        <v>-1135.3</v>
      </c>
      <c r="I51" s="19">
        <v>0</v>
      </c>
      <c r="J51" s="19">
        <v>0</v>
      </c>
      <c r="K51" s="68">
        <f>SUM(B51:J51)</f>
        <v>-12306.9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26114.31</v>
      </c>
      <c r="I53" s="31">
        <f>+I35</f>
        <v>0</v>
      </c>
      <c r="J53" s="31">
        <f>+J35</f>
        <v>0</v>
      </c>
      <c r="K53" s="23">
        <f t="shared" si="14"/>
        <v>26114.31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-102235.2</v>
      </c>
      <c r="C61" s="35">
        <f t="shared" si="17"/>
        <v>-148868.49</v>
      </c>
      <c r="D61" s="35">
        <f t="shared" si="17"/>
        <v>-140133</v>
      </c>
      <c r="E61" s="35">
        <f t="shared" si="17"/>
        <v>-92214.6</v>
      </c>
      <c r="F61" s="35">
        <f t="shared" si="17"/>
        <v>-102505.65</v>
      </c>
      <c r="G61" s="35">
        <f t="shared" si="17"/>
        <v>-118989.85</v>
      </c>
      <c r="H61" s="35">
        <f t="shared" si="17"/>
        <v>-99586.6</v>
      </c>
      <c r="I61" s="35">
        <f t="shared" si="17"/>
        <v>-23639.079999999998</v>
      </c>
      <c r="J61" s="35">
        <f t="shared" si="17"/>
        <v>-50931.4</v>
      </c>
      <c r="K61" s="35">
        <f>SUM(B61:J61)</f>
        <v>-879103.87</v>
      </c>
    </row>
    <row r="62" spans="1:11" ht="18.75" customHeight="1">
      <c r="A62" s="16" t="s">
        <v>75</v>
      </c>
      <c r="B62" s="35">
        <f aca="true" t="shared" si="18" ref="B62:J62">B63+B64+B65+B66+B67+B68</f>
        <v>-102235.2</v>
      </c>
      <c r="C62" s="35">
        <f t="shared" si="18"/>
        <v>-148770</v>
      </c>
      <c r="D62" s="35">
        <f t="shared" si="18"/>
        <v>-139053.4</v>
      </c>
      <c r="E62" s="35">
        <f t="shared" si="18"/>
        <v>-92214.6</v>
      </c>
      <c r="F62" s="35">
        <f t="shared" si="18"/>
        <v>-102125</v>
      </c>
      <c r="G62" s="35">
        <f t="shared" si="18"/>
        <v>-118978</v>
      </c>
      <c r="H62" s="35">
        <f t="shared" si="18"/>
        <v>-99586.6</v>
      </c>
      <c r="I62" s="35">
        <f t="shared" si="18"/>
        <v>-21363.6</v>
      </c>
      <c r="J62" s="35">
        <f t="shared" si="18"/>
        <v>-50931.4</v>
      </c>
      <c r="K62" s="35">
        <f aca="true" t="shared" si="19" ref="K62:K91">SUM(B62:J62)</f>
        <v>-875257.7999999999</v>
      </c>
    </row>
    <row r="63" spans="1:11" ht="18.75" customHeight="1">
      <c r="A63" s="12" t="s">
        <v>76</v>
      </c>
      <c r="B63" s="35">
        <f>-ROUND(B9*$D$3,2)</f>
        <v>-102235.2</v>
      </c>
      <c r="C63" s="35">
        <f aca="true" t="shared" si="20" ref="C63:J63">-ROUND(C9*$D$3,2)</f>
        <v>-148770</v>
      </c>
      <c r="D63" s="35">
        <f t="shared" si="20"/>
        <v>-139053.4</v>
      </c>
      <c r="E63" s="35">
        <f t="shared" si="20"/>
        <v>-92214.6</v>
      </c>
      <c r="F63" s="35">
        <f t="shared" si="20"/>
        <v>-102125</v>
      </c>
      <c r="G63" s="35">
        <f t="shared" si="20"/>
        <v>-118978</v>
      </c>
      <c r="H63" s="35">
        <f t="shared" si="20"/>
        <v>-99586.6</v>
      </c>
      <c r="I63" s="35">
        <f t="shared" si="20"/>
        <v>-21363.6</v>
      </c>
      <c r="J63" s="35">
        <f t="shared" si="20"/>
        <v>-50931.4</v>
      </c>
      <c r="K63" s="35">
        <f t="shared" si="19"/>
        <v>-875257.7999999999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-98.49</v>
      </c>
      <c r="D69" s="68">
        <f t="shared" si="21"/>
        <v>-1079.6</v>
      </c>
      <c r="E69" s="19">
        <v>0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-2275.48</v>
      </c>
      <c r="J69" s="19">
        <v>0</v>
      </c>
      <c r="K69" s="68">
        <f t="shared" si="19"/>
        <v>-3846.0699999999997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782066.27</v>
      </c>
      <c r="C104" s="24">
        <f t="shared" si="22"/>
        <v>1137369.9</v>
      </c>
      <c r="D104" s="24">
        <f t="shared" si="22"/>
        <v>1500614.42</v>
      </c>
      <c r="E104" s="24">
        <f t="shared" si="22"/>
        <v>687851.35</v>
      </c>
      <c r="F104" s="24">
        <f t="shared" si="22"/>
        <v>1034469.87</v>
      </c>
      <c r="G104" s="24">
        <f t="shared" si="22"/>
        <v>1438877.48</v>
      </c>
      <c r="H104" s="24">
        <f t="shared" si="22"/>
        <v>651795.4600000001</v>
      </c>
      <c r="I104" s="24">
        <f>+I105+I106</f>
        <v>262663.45</v>
      </c>
      <c r="J104" s="24">
        <f>+J105+J106</f>
        <v>510585.37000000005</v>
      </c>
      <c r="K104" s="48">
        <f>SUM(B104:J104)</f>
        <v>8006293.569999999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764050.9400000001</v>
      </c>
      <c r="C105" s="24">
        <f t="shared" si="23"/>
        <v>1114478.48</v>
      </c>
      <c r="D105" s="24">
        <f t="shared" si="23"/>
        <v>1475938.9</v>
      </c>
      <c r="E105" s="24">
        <f t="shared" si="23"/>
        <v>666187.24</v>
      </c>
      <c r="F105" s="24">
        <f t="shared" si="23"/>
        <v>1011829.57</v>
      </c>
      <c r="G105" s="24">
        <f t="shared" si="23"/>
        <v>1409909.19</v>
      </c>
      <c r="H105" s="24">
        <f t="shared" si="23"/>
        <v>632523.53</v>
      </c>
      <c r="I105" s="24">
        <f t="shared" si="23"/>
        <v>262663.45</v>
      </c>
      <c r="J105" s="24">
        <f t="shared" si="23"/>
        <v>497154.82000000007</v>
      </c>
      <c r="K105" s="48">
        <f>SUM(B105:J105)</f>
        <v>7834736.120000001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8006293.569999999</v>
      </c>
      <c r="L112" s="54"/>
    </row>
    <row r="113" spans="1:11" ht="18.75" customHeight="1">
      <c r="A113" s="26" t="s">
        <v>71</v>
      </c>
      <c r="B113" s="27">
        <v>101363.74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101363.74</v>
      </c>
    </row>
    <row r="114" spans="1:11" ht="18.75" customHeight="1">
      <c r="A114" s="26" t="s">
        <v>72</v>
      </c>
      <c r="B114" s="27">
        <v>680702.54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680702.54</v>
      </c>
    </row>
    <row r="115" spans="1:11" ht="18.75" customHeight="1">
      <c r="A115" s="26" t="s">
        <v>73</v>
      </c>
      <c r="B115" s="40">
        <v>0</v>
      </c>
      <c r="C115" s="27">
        <f>+C104</f>
        <v>1137369.9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1137369.9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1500614.42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1500614.42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687851.35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687851.35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191377.27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191377.27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358358.66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358358.66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57640.67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57640.67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427093.26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427093.26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439716.4</v>
      </c>
      <c r="H122" s="40">
        <v>0</v>
      </c>
      <c r="I122" s="40">
        <v>0</v>
      </c>
      <c r="J122" s="40">
        <v>0</v>
      </c>
      <c r="K122" s="41">
        <f t="shared" si="25"/>
        <v>439716.4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37143.06</v>
      </c>
      <c r="H123" s="40">
        <v>0</v>
      </c>
      <c r="I123" s="40">
        <v>0</v>
      </c>
      <c r="J123" s="40">
        <v>0</v>
      </c>
      <c r="K123" s="41">
        <f t="shared" si="25"/>
        <v>37143.06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224125.64</v>
      </c>
      <c r="H124" s="40">
        <v>0</v>
      </c>
      <c r="I124" s="40">
        <v>0</v>
      </c>
      <c r="J124" s="40">
        <v>0</v>
      </c>
      <c r="K124" s="41">
        <f t="shared" si="25"/>
        <v>224125.64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195213.77</v>
      </c>
      <c r="H125" s="40">
        <v>0</v>
      </c>
      <c r="I125" s="40">
        <v>0</v>
      </c>
      <c r="J125" s="40">
        <v>0</v>
      </c>
      <c r="K125" s="41">
        <f t="shared" si="25"/>
        <v>195213.77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542678.61</v>
      </c>
      <c r="H126" s="40">
        <v>0</v>
      </c>
      <c r="I126" s="40">
        <v>0</v>
      </c>
      <c r="J126" s="40">
        <v>0</v>
      </c>
      <c r="K126" s="41">
        <f t="shared" si="25"/>
        <v>542678.61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243434.04</v>
      </c>
      <c r="I127" s="40">
        <v>0</v>
      </c>
      <c r="J127" s="40">
        <v>0</v>
      </c>
      <c r="K127" s="41">
        <f t="shared" si="25"/>
        <v>243434.04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408361.42</v>
      </c>
      <c r="I128" s="40">
        <v>0</v>
      </c>
      <c r="J128" s="40">
        <v>0</v>
      </c>
      <c r="K128" s="41">
        <f t="shared" si="25"/>
        <v>408361.42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262663.45</v>
      </c>
      <c r="J129" s="40">
        <v>0</v>
      </c>
      <c r="K129" s="41">
        <f t="shared" si="25"/>
        <v>262663.45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510585.37</v>
      </c>
      <c r="K130" s="44">
        <f t="shared" si="25"/>
        <v>510585.37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2016-07-29T18:27:21Z</dcterms:modified>
  <cp:category/>
  <cp:version/>
  <cp:contentType/>
  <cp:contentStatus/>
</cp:coreProperties>
</file>