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<sst xmlns="http://schemas.openxmlformats.org/spreadsheetml/2006/main" count="134" uniqueCount="134">
  <si>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</si>
  <si>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</si>
  <si>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</si>
  <si>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</si>
  <si>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</si>
  <si>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</si>
  <si>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</si>
  <si>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</si>
  <si>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</si>
  <si>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</si>
  <si>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</si>
  <si>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</si>
  <si>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</si>
  <si>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</si>
  <si>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</si>
  <si>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</si>
  <si>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</si>
  <si>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</si>
  <si>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</si>
  <si>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</si>
  <si>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</si>
  <si>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</si>
  <si>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</si>
  <si>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</si>
  <si>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</si>
  <si>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</si>
  <si>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</si>
  <si>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</si>
  <si>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</si>
  <si>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</si>
  <si>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</si>
  <si>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</si>
  <si>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</si>
  <si>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</si>
  <si>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</si>
  <si>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</si>
  <si>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</si>
  <si>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</si>
  <si>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</si>
  <si>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</si>
  <si>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</si>
  <si>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</si>
  <si>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</si>
  <si>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</si>
  <si>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</si>
  <si>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</si>
  <si>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</si>
  <si>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</si>
  <si>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</si>
  <si>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</si>
  <si>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</si>
  <si>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</si>
  <si>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</si>
  <si>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</si>
  <si>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</si>
  <si>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</si>
  <si>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</si>
  <si>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</si>
  <si>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</si>
  <si>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</si>
  <si>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</si>
  <si>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</si>
  <si>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</si>
  <si>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</si>
  <si>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</si>
  <si>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</si>
  <si>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</si>
  <si>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</si>
  <si>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</si>
  <si>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</si>
  <si>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</si>
  <si>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</si>
  <si>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</si>
  <si>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</si>
  <si>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</si>
  <si>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</si>
  <si>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</si>
  <si>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</si>
  <si>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</si>
  <si>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</si>
  <si>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</si>
  <si>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</si>
  <si>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</si>
  <si>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</si>
  <si>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</si>
  <si>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</si>
  <si>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</si>
  <si>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</si>
  <si>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</si>
  <si>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</si>
  <si>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</si>
  <si>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</si>
  <si>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</si>
  <si>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</si>
  <si>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</si>
  <si>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</si>
  <si>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</si>
  <si>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</si>
  <si>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</si>
  <si>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</si>
  <si>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</si>
  <si>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</si>
  <si>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</si>
  <si>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</si>
  <si>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</si>
  <si>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</si>
  <si>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</si>
  <si>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</si>
  <si>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</si>
  <si>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</si>
  <si>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</si>
  <si>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</si>
  <si>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</si>
  <si>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</si>
  <si>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</si>
  <si>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</si>
  <si>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</si>
  <si>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</si>
  <si>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</si>
  <si>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</si>
  <si>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</si>
  <si>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</si>
  <si>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</si>
  <si>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</si>
  <si>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</si>
  <si>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</si>
  <si>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</si>
  <si>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</si>
  <si>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</si>
  <si>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</si>
  <si>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</si>
  <si>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</si>
  <si>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</si>
  <si>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08/10/16 - VENCIMENTO 20/10/16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</si>
</sst>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372417</v>
      </c>
      <c r="C7" s="9">
        <f t="shared" si="0"/>
        <v>472298</v>
      </c>
      <c r="D7" s="9">
        <f t="shared" si="0"/>
        <v>527374</v>
      </c>
      <c r="E7" s="9">
        <f t="shared" si="0"/>
        <v>299930</v>
      </c>
      <c r="F7" s="9">
        <f t="shared" si="0"/>
        <v>444419</v>
      </c>
      <c r="G7" s="9">
        <f t="shared" si="0"/>
        <v>700843</v>
      </c>
      <c r="H7" s="9">
        <f t="shared" si="0"/>
        <v>285705</v>
      </c>
      <c r="I7" s="9">
        <f t="shared" si="0"/>
        <v>65369</v>
      </c>
      <c r="J7" s="9">
        <f t="shared" si="0"/>
        <v>216194</v>
      </c>
      <c r="K7" s="9">
        <f t="shared" si="0"/>
        <v>3384549</v>
      </c>
      <c r="L7" s="52"/>
    </row>
    <row r="8" spans="1:11" ht="17.25" customHeight="1">
      <c r="A8" s="10" t="s">
        <v>99</v>
      </c>
      <c r="B8" s="11">
        <f>B9+B12+B16</f>
        <v>183125</v>
      </c>
      <c r="C8" s="11">
        <f aca="true" t="shared" si="1" ref="C8:J8">C9+C12+C16</f>
        <v>241177</v>
      </c>
      <c r="D8" s="11">
        <f t="shared" si="1"/>
        <v>257889</v>
      </c>
      <c r="E8" s="11">
        <f t="shared" si="1"/>
        <v>154015</v>
      </c>
      <c r="F8" s="11">
        <f t="shared" si="1"/>
        <v>217562</v>
      </c>
      <c r="G8" s="11">
        <f t="shared" si="1"/>
        <v>348951</v>
      </c>
      <c r="H8" s="11">
        <f t="shared" si="1"/>
        <v>157690</v>
      </c>
      <c r="I8" s="11">
        <f t="shared" si="1"/>
        <v>30203</v>
      </c>
      <c r="J8" s="11">
        <f t="shared" si="1"/>
        <v>102679</v>
      </c>
      <c r="K8" s="11">
        <f>SUM(B8:J8)</f>
        <v>1693291</v>
      </c>
    </row>
    <row r="9" spans="1:11" ht="17.25" customHeight="1">
      <c r="A9" s="15" t="s">
        <v>17</v>
      </c>
      <c r="B9" s="13">
        <f>+B10+B11</f>
        <v>30101</v>
      </c>
      <c r="C9" s="13">
        <f aca="true" t="shared" si="2" ref="C9:J9">+C10+C11</f>
        <v>43098</v>
      </c>
      <c r="D9" s="13">
        <f t="shared" si="2"/>
        <v>41004</v>
      </c>
      <c r="E9" s="13">
        <f t="shared" si="2"/>
        <v>26343</v>
      </c>
      <c r="F9" s="13">
        <f t="shared" si="2"/>
        <v>29642</v>
      </c>
      <c r="G9" s="13">
        <f t="shared" si="2"/>
        <v>35196</v>
      </c>
      <c r="H9" s="13">
        <f t="shared" si="2"/>
        <v>29827</v>
      </c>
      <c r="I9" s="13">
        <f t="shared" si="2"/>
        <v>6027</v>
      </c>
      <c r="J9" s="13">
        <f t="shared" si="2"/>
        <v>15290</v>
      </c>
      <c r="K9" s="11">
        <f>SUM(B9:J9)</f>
        <v>256528</v>
      </c>
    </row>
    <row r="10" spans="1:11" ht="17.25" customHeight="1">
      <c r="A10" s="29" t="s">
        <v>18</v>
      </c>
      <c r="B10" s="13">
        <v>30101</v>
      </c>
      <c r="C10" s="13">
        <v>43098</v>
      </c>
      <c r="D10" s="13">
        <v>41004</v>
      </c>
      <c r="E10" s="13">
        <v>26343</v>
      </c>
      <c r="F10" s="13">
        <v>29642</v>
      </c>
      <c r="G10" s="13">
        <v>35196</v>
      </c>
      <c r="H10" s="13">
        <v>29827</v>
      </c>
      <c r="I10" s="13">
        <v>6027</v>
      </c>
      <c r="J10" s="13">
        <v>15290</v>
      </c>
      <c r="K10" s="11">
        <f>SUM(B10:J10)</f>
        <v>256528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126318</v>
      </c>
      <c r="C12" s="17">
        <f t="shared" si="3"/>
        <v>166251</v>
      </c>
      <c r="D12" s="17">
        <f t="shared" si="3"/>
        <v>181767</v>
      </c>
      <c r="E12" s="17">
        <f t="shared" si="3"/>
        <v>106521</v>
      </c>
      <c r="F12" s="17">
        <f t="shared" si="3"/>
        <v>151662</v>
      </c>
      <c r="G12" s="17">
        <f t="shared" si="3"/>
        <v>250793</v>
      </c>
      <c r="H12" s="17">
        <f t="shared" si="3"/>
        <v>107673</v>
      </c>
      <c r="I12" s="17">
        <f t="shared" si="3"/>
        <v>19808</v>
      </c>
      <c r="J12" s="17">
        <f t="shared" si="3"/>
        <v>72811</v>
      </c>
      <c r="K12" s="11">
        <f aca="true" t="shared" si="4" ref="K12:K27">SUM(B12:J12)</f>
        <v>1183604</v>
      </c>
    </row>
    <row r="13" spans="1:13" ht="17.25" customHeight="1">
      <c r="A13" s="14" t="s">
        <v>20</v>
      </c>
      <c r="B13" s="13">
        <v>61406</v>
      </c>
      <c r="C13" s="13">
        <v>86802</v>
      </c>
      <c r="D13" s="13">
        <v>96659</v>
      </c>
      <c r="E13" s="13">
        <v>56209</v>
      </c>
      <c r="F13" s="13">
        <v>74834</v>
      </c>
      <c r="G13" s="13">
        <v>114387</v>
      </c>
      <c r="H13" s="13">
        <v>48921</v>
      </c>
      <c r="I13" s="13">
        <v>11340</v>
      </c>
      <c r="J13" s="13">
        <v>38878</v>
      </c>
      <c r="K13" s="11">
        <f t="shared" si="4"/>
        <v>589436</v>
      </c>
      <c r="L13" s="52"/>
      <c r="M13" s="53"/>
    </row>
    <row r="14" spans="1:12" ht="17.25" customHeight="1">
      <c r="A14" s="14" t="s">
        <v>21</v>
      </c>
      <c r="B14" s="13">
        <v>60713</v>
      </c>
      <c r="C14" s="13">
        <v>73364</v>
      </c>
      <c r="D14" s="13">
        <v>80541</v>
      </c>
      <c r="E14" s="13">
        <v>46615</v>
      </c>
      <c r="F14" s="13">
        <v>72904</v>
      </c>
      <c r="G14" s="13">
        <v>130549</v>
      </c>
      <c r="H14" s="13">
        <v>53273</v>
      </c>
      <c r="I14" s="13">
        <v>7687</v>
      </c>
      <c r="J14" s="13">
        <v>32401</v>
      </c>
      <c r="K14" s="11">
        <f t="shared" si="4"/>
        <v>558047</v>
      </c>
      <c r="L14" s="52"/>
    </row>
    <row r="15" spans="1:11" ht="17.25" customHeight="1">
      <c r="A15" s="14" t="s">
        <v>22</v>
      </c>
      <c r="B15" s="13">
        <v>4199</v>
      </c>
      <c r="C15" s="13">
        <v>6085</v>
      </c>
      <c r="D15" s="13">
        <v>4567</v>
      </c>
      <c r="E15" s="13">
        <v>3697</v>
      </c>
      <c r="F15" s="13">
        <v>3924</v>
      </c>
      <c r="G15" s="13">
        <v>5857</v>
      </c>
      <c r="H15" s="13">
        <v>5479</v>
      </c>
      <c r="I15" s="13">
        <v>781</v>
      </c>
      <c r="J15" s="13">
        <v>1532</v>
      </c>
      <c r="K15" s="11">
        <f t="shared" si="4"/>
        <v>36121</v>
      </c>
    </row>
    <row r="16" spans="1:11" ht="17.25" customHeight="1">
      <c r="A16" s="15" t="s">
        <v>95</v>
      </c>
      <c r="B16" s="13">
        <f>B17+B18+B19</f>
        <v>26706</v>
      </c>
      <c r="C16" s="13">
        <f aca="true" t="shared" si="5" ref="C16:J16">C17+C18+C19</f>
        <v>31828</v>
      </c>
      <c r="D16" s="13">
        <f t="shared" si="5"/>
        <v>35118</v>
      </c>
      <c r="E16" s="13">
        <f t="shared" si="5"/>
        <v>21151</v>
      </c>
      <c r="F16" s="13">
        <f t="shared" si="5"/>
        <v>36258</v>
      </c>
      <c r="G16" s="13">
        <f t="shared" si="5"/>
        <v>62962</v>
      </c>
      <c r="H16" s="13">
        <f t="shared" si="5"/>
        <v>20190</v>
      </c>
      <c r="I16" s="13">
        <f t="shared" si="5"/>
        <v>4368</v>
      </c>
      <c r="J16" s="13">
        <f t="shared" si="5"/>
        <v>14578</v>
      </c>
      <c r="K16" s="11">
        <f t="shared" si="4"/>
        <v>253159</v>
      </c>
    </row>
    <row r="17" spans="1:11" ht="17.25" customHeight="1">
      <c r="A17" s="14" t="s">
        <v>96</v>
      </c>
      <c r="B17" s="13">
        <v>14616</v>
      </c>
      <c r="C17" s="13">
        <v>19198</v>
      </c>
      <c r="D17" s="13">
        <v>19657</v>
      </c>
      <c r="E17" s="13">
        <v>12044</v>
      </c>
      <c r="F17" s="13">
        <v>20625</v>
      </c>
      <c r="G17" s="13">
        <v>32424</v>
      </c>
      <c r="H17" s="13">
        <v>11481</v>
      </c>
      <c r="I17" s="13">
        <v>2737</v>
      </c>
      <c r="J17" s="13">
        <v>8074</v>
      </c>
      <c r="K17" s="11">
        <f t="shared" si="4"/>
        <v>140856</v>
      </c>
    </row>
    <row r="18" spans="1:11" ht="17.25" customHeight="1">
      <c r="A18" s="14" t="s">
        <v>97</v>
      </c>
      <c r="B18" s="13">
        <v>11019</v>
      </c>
      <c r="C18" s="13">
        <v>11146</v>
      </c>
      <c r="D18" s="13">
        <v>14453</v>
      </c>
      <c r="E18" s="13">
        <v>8283</v>
      </c>
      <c r="F18" s="13">
        <v>14777</v>
      </c>
      <c r="G18" s="13">
        <v>29087</v>
      </c>
      <c r="H18" s="13">
        <v>7655</v>
      </c>
      <c r="I18" s="13">
        <v>1475</v>
      </c>
      <c r="J18" s="13">
        <v>6121</v>
      </c>
      <c r="K18" s="11">
        <f t="shared" si="4"/>
        <v>104016</v>
      </c>
    </row>
    <row r="19" spans="1:11" ht="17.25" customHeight="1">
      <c r="A19" s="14" t="s">
        <v>98</v>
      </c>
      <c r="B19" s="13">
        <v>1071</v>
      </c>
      <c r="C19" s="13">
        <v>1484</v>
      </c>
      <c r="D19" s="13">
        <v>1008</v>
      </c>
      <c r="E19" s="13">
        <v>824</v>
      </c>
      <c r="F19" s="13">
        <v>856</v>
      </c>
      <c r="G19" s="13">
        <v>1451</v>
      </c>
      <c r="H19" s="13">
        <v>1054</v>
      </c>
      <c r="I19" s="13">
        <v>156</v>
      </c>
      <c r="J19" s="13">
        <v>383</v>
      </c>
      <c r="K19" s="11">
        <f t="shared" si="4"/>
        <v>8287</v>
      </c>
    </row>
    <row r="20" spans="1:11" ht="17.25" customHeight="1">
      <c r="A20" s="16" t="s">
        <v>23</v>
      </c>
      <c r="B20" s="11">
        <f>+B21+B22+B23</f>
        <v>92616</v>
      </c>
      <c r="C20" s="11">
        <f aca="true" t="shared" si="6" ref="C20:J20">+C21+C22+C23</f>
        <v>103234</v>
      </c>
      <c r="D20" s="11">
        <f t="shared" si="6"/>
        <v>128724</v>
      </c>
      <c r="E20" s="11">
        <f t="shared" si="6"/>
        <v>68919</v>
      </c>
      <c r="F20" s="11">
        <f t="shared" si="6"/>
        <v>122663</v>
      </c>
      <c r="G20" s="11">
        <f t="shared" si="6"/>
        <v>213508</v>
      </c>
      <c r="H20" s="11">
        <f t="shared" si="6"/>
        <v>65472</v>
      </c>
      <c r="I20" s="11">
        <f t="shared" si="6"/>
        <v>16284</v>
      </c>
      <c r="J20" s="11">
        <f t="shared" si="6"/>
        <v>49295</v>
      </c>
      <c r="K20" s="11">
        <f t="shared" si="4"/>
        <v>860715</v>
      </c>
    </row>
    <row r="21" spans="1:12" ht="17.25" customHeight="1">
      <c r="A21" s="12" t="s">
        <v>24</v>
      </c>
      <c r="B21" s="13">
        <v>48959</v>
      </c>
      <c r="C21" s="13">
        <v>59697</v>
      </c>
      <c r="D21" s="13">
        <v>75516</v>
      </c>
      <c r="E21" s="13">
        <v>40334</v>
      </c>
      <c r="F21" s="13">
        <v>65425</v>
      </c>
      <c r="G21" s="13">
        <v>102412</v>
      </c>
      <c r="H21" s="13">
        <v>34238</v>
      </c>
      <c r="I21" s="13">
        <v>9986</v>
      </c>
      <c r="J21" s="13">
        <v>28011</v>
      </c>
      <c r="K21" s="11">
        <f t="shared" si="4"/>
        <v>464578</v>
      </c>
      <c r="L21" s="52"/>
    </row>
    <row r="22" spans="1:12" ht="17.25" customHeight="1">
      <c r="A22" s="12" t="s">
        <v>25</v>
      </c>
      <c r="B22" s="13">
        <v>41669</v>
      </c>
      <c r="C22" s="13">
        <v>41111</v>
      </c>
      <c r="D22" s="13">
        <v>51027</v>
      </c>
      <c r="E22" s="13">
        <v>27139</v>
      </c>
      <c r="F22" s="13">
        <v>55317</v>
      </c>
      <c r="G22" s="13">
        <v>107765</v>
      </c>
      <c r="H22" s="13">
        <v>29518</v>
      </c>
      <c r="I22" s="13">
        <v>5940</v>
      </c>
      <c r="J22" s="13">
        <v>20581</v>
      </c>
      <c r="K22" s="11">
        <f t="shared" si="4"/>
        <v>380067</v>
      </c>
      <c r="L22" s="52"/>
    </row>
    <row r="23" spans="1:11" ht="17.25" customHeight="1">
      <c r="A23" s="12" t="s">
        <v>26</v>
      </c>
      <c r="B23" s="13">
        <v>1988</v>
      </c>
      <c r="C23" s="13">
        <v>2426</v>
      </c>
      <c r="D23" s="13">
        <v>2181</v>
      </c>
      <c r="E23" s="13">
        <v>1446</v>
      </c>
      <c r="F23" s="13">
        <v>1921</v>
      </c>
      <c r="G23" s="13">
        <v>3331</v>
      </c>
      <c r="H23" s="13">
        <v>1716</v>
      </c>
      <c r="I23" s="13">
        <v>358</v>
      </c>
      <c r="J23" s="13">
        <v>703</v>
      </c>
      <c r="K23" s="11">
        <f t="shared" si="4"/>
        <v>16070</v>
      </c>
    </row>
    <row r="24" spans="1:11" ht="17.25" customHeight="1">
      <c r="A24" s="16" t="s">
        <v>27</v>
      </c>
      <c r="B24" s="13">
        <f>+B25+B26</f>
        <v>96676</v>
      </c>
      <c r="C24" s="13">
        <f aca="true" t="shared" si="7" ref="C24:J24">+C25+C26</f>
        <v>127887</v>
      </c>
      <c r="D24" s="13">
        <f t="shared" si="7"/>
        <v>140761</v>
      </c>
      <c r="E24" s="13">
        <f t="shared" si="7"/>
        <v>76996</v>
      </c>
      <c r="F24" s="13">
        <f t="shared" si="7"/>
        <v>104194</v>
      </c>
      <c r="G24" s="13">
        <f t="shared" si="7"/>
        <v>138384</v>
      </c>
      <c r="H24" s="13">
        <f t="shared" si="7"/>
        <v>59532</v>
      </c>
      <c r="I24" s="13">
        <f t="shared" si="7"/>
        <v>18882</v>
      </c>
      <c r="J24" s="13">
        <f t="shared" si="7"/>
        <v>64220</v>
      </c>
      <c r="K24" s="11">
        <f t="shared" si="4"/>
        <v>827532</v>
      </c>
    </row>
    <row r="25" spans="1:12" ht="17.25" customHeight="1">
      <c r="A25" s="12" t="s">
        <v>131</v>
      </c>
      <c r="B25" s="13">
        <v>44764</v>
      </c>
      <c r="C25" s="13">
        <v>64676</v>
      </c>
      <c r="D25" s="13">
        <v>75454</v>
      </c>
      <c r="E25" s="13">
        <v>40507</v>
      </c>
      <c r="F25" s="13">
        <v>51338</v>
      </c>
      <c r="G25" s="13">
        <v>63162</v>
      </c>
      <c r="H25" s="13">
        <v>28588</v>
      </c>
      <c r="I25" s="13">
        <v>11499</v>
      </c>
      <c r="J25" s="13">
        <v>33465</v>
      </c>
      <c r="K25" s="11">
        <f t="shared" si="4"/>
        <v>413453</v>
      </c>
      <c r="L25" s="52"/>
    </row>
    <row r="26" spans="1:12" ht="17.25" customHeight="1">
      <c r="A26" s="12" t="s">
        <v>132</v>
      </c>
      <c r="B26" s="13">
        <v>51912</v>
      </c>
      <c r="C26" s="13">
        <v>63211</v>
      </c>
      <c r="D26" s="13">
        <v>65307</v>
      </c>
      <c r="E26" s="13">
        <v>36489</v>
      </c>
      <c r="F26" s="13">
        <v>52856</v>
      </c>
      <c r="G26" s="13">
        <v>75222</v>
      </c>
      <c r="H26" s="13">
        <v>30944</v>
      </c>
      <c r="I26" s="13">
        <v>7383</v>
      </c>
      <c r="J26" s="13">
        <v>30755</v>
      </c>
      <c r="K26" s="11">
        <f t="shared" si="4"/>
        <v>414079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3011</v>
      </c>
      <c r="I27" s="11">
        <v>0</v>
      </c>
      <c r="J27" s="11">
        <v>0</v>
      </c>
      <c r="K27" s="11">
        <f t="shared" si="4"/>
        <v>3011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22791.09</v>
      </c>
      <c r="I35" s="19">
        <v>0</v>
      </c>
      <c r="J35" s="19">
        <v>0</v>
      </c>
      <c r="K35" s="23">
        <f>SUM(B35:J35)</f>
        <v>22791.09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1055936.81</v>
      </c>
      <c r="C47" s="22">
        <f aca="true" t="shared" si="12" ref="C47:H47">+C48+C57</f>
        <v>1495406.8900000001</v>
      </c>
      <c r="D47" s="22">
        <f t="shared" si="12"/>
        <v>1875179.8699999999</v>
      </c>
      <c r="E47" s="22">
        <f t="shared" si="12"/>
        <v>917468.68</v>
      </c>
      <c r="F47" s="22">
        <f t="shared" si="12"/>
        <v>1336054.84</v>
      </c>
      <c r="G47" s="22">
        <f t="shared" si="12"/>
        <v>1776367.84</v>
      </c>
      <c r="H47" s="22">
        <f t="shared" si="12"/>
        <v>859728.9199999999</v>
      </c>
      <c r="I47" s="22">
        <f>+I48+I57</f>
        <v>331264.14999999997</v>
      </c>
      <c r="J47" s="22">
        <f>+J48+J57</f>
        <v>664322.63</v>
      </c>
      <c r="K47" s="22">
        <f>SUM(B47:J47)</f>
        <v>10311730.63</v>
      </c>
    </row>
    <row r="48" spans="1:11" ht="17.25" customHeight="1">
      <c r="A48" s="16" t="s">
        <v>113</v>
      </c>
      <c r="B48" s="23">
        <f>SUM(B49:B56)</f>
        <v>1037027.4700000001</v>
      </c>
      <c r="C48" s="23">
        <f aca="true" t="shared" si="13" ref="C48:J48">SUM(C49:C56)</f>
        <v>1471595.05</v>
      </c>
      <c r="D48" s="23">
        <f t="shared" si="13"/>
        <v>1849346.94</v>
      </c>
      <c r="E48" s="23">
        <f t="shared" si="13"/>
        <v>894753.25</v>
      </c>
      <c r="F48" s="23">
        <f t="shared" si="13"/>
        <v>1312273.36</v>
      </c>
      <c r="G48" s="23">
        <f t="shared" si="13"/>
        <v>1746642.07</v>
      </c>
      <c r="H48" s="23">
        <f t="shared" si="13"/>
        <v>839479.71</v>
      </c>
      <c r="I48" s="23">
        <f t="shared" si="13"/>
        <v>331264.14999999997</v>
      </c>
      <c r="J48" s="23">
        <f t="shared" si="13"/>
        <v>650301.79</v>
      </c>
      <c r="K48" s="23">
        <f aca="true" t="shared" si="14" ref="K48:K57">SUM(B48:J48)</f>
        <v>10132683.790000003</v>
      </c>
    </row>
    <row r="49" spans="1:11" ht="17.25" customHeight="1">
      <c r="A49" s="34" t="s">
        <v>44</v>
      </c>
      <c r="B49" s="23">
        <f aca="true" t="shared" si="15" ref="B49:H49">ROUND(B30*B7,2)</f>
        <v>1034723.39</v>
      </c>
      <c r="C49" s="23">
        <f t="shared" si="15"/>
        <v>1464879.48</v>
      </c>
      <c r="D49" s="23">
        <f t="shared" si="15"/>
        <v>1845598.05</v>
      </c>
      <c r="E49" s="23">
        <f t="shared" si="15"/>
        <v>892681.66</v>
      </c>
      <c r="F49" s="23">
        <f t="shared" si="15"/>
        <v>1309080.61</v>
      </c>
      <c r="G49" s="23">
        <f t="shared" si="15"/>
        <v>1741945.28</v>
      </c>
      <c r="H49" s="23">
        <f t="shared" si="15"/>
        <v>814287.82</v>
      </c>
      <c r="I49" s="23">
        <f>ROUND(I30*I7,2)</f>
        <v>330198.43</v>
      </c>
      <c r="J49" s="23">
        <f>ROUND(J30*J7,2)</f>
        <v>648084.75</v>
      </c>
      <c r="K49" s="23">
        <f t="shared" si="14"/>
        <v>10081479.47</v>
      </c>
    </row>
    <row r="50" spans="1:11" ht="17.25" customHeight="1">
      <c r="A50" s="34" t="s">
        <v>45</v>
      </c>
      <c r="B50" s="19">
        <v>0</v>
      </c>
      <c r="C50" s="23">
        <f>ROUND(C31*C7,2)</f>
        <v>3256.11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3256.11</v>
      </c>
    </row>
    <row r="51" spans="1:11" ht="17.25" customHeight="1">
      <c r="A51" s="66" t="s">
        <v>106</v>
      </c>
      <c r="B51" s="67">
        <f aca="true" t="shared" si="16" ref="B51:H51">ROUND(B32*B7,2)</f>
        <v>-1787.6</v>
      </c>
      <c r="C51" s="67">
        <f t="shared" si="16"/>
        <v>-2314.26</v>
      </c>
      <c r="D51" s="67">
        <f t="shared" si="16"/>
        <v>-2636.87</v>
      </c>
      <c r="E51" s="67">
        <f t="shared" si="16"/>
        <v>-1373.81</v>
      </c>
      <c r="F51" s="67">
        <f t="shared" si="16"/>
        <v>-2088.77</v>
      </c>
      <c r="G51" s="67">
        <f t="shared" si="16"/>
        <v>-2733.29</v>
      </c>
      <c r="H51" s="67">
        <f t="shared" si="16"/>
        <v>-1314.24</v>
      </c>
      <c r="I51" s="19">
        <v>0</v>
      </c>
      <c r="J51" s="19">
        <v>0</v>
      </c>
      <c r="K51" s="67">
        <f>SUM(B51:J51)</f>
        <v>-14248.840000000002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22791.09</v>
      </c>
      <c r="I53" s="31">
        <f>+I35</f>
        <v>0</v>
      </c>
      <c r="J53" s="31">
        <f>+J35</f>
        <v>0</v>
      </c>
      <c r="K53" s="23">
        <f t="shared" si="14"/>
        <v>22791.09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-114383.8</v>
      </c>
      <c r="C61" s="35">
        <f t="shared" si="17"/>
        <v>-163848.82</v>
      </c>
      <c r="D61" s="35">
        <f t="shared" si="17"/>
        <v>-156888.98</v>
      </c>
      <c r="E61" s="35">
        <f t="shared" si="17"/>
        <v>-100103.4</v>
      </c>
      <c r="F61" s="35">
        <f t="shared" si="17"/>
        <v>-113020.25</v>
      </c>
      <c r="G61" s="35">
        <f t="shared" si="17"/>
        <v>-133750.83</v>
      </c>
      <c r="H61" s="35">
        <f t="shared" si="17"/>
        <v>-113342.6</v>
      </c>
      <c r="I61" s="35">
        <f t="shared" si="17"/>
        <v>-25178.079999999998</v>
      </c>
      <c r="J61" s="35">
        <f t="shared" si="17"/>
        <v>-58102</v>
      </c>
      <c r="K61" s="35">
        <f>SUM(B61:J61)</f>
        <v>-978618.7599999999</v>
      </c>
    </row>
    <row r="62" spans="1:11" ht="18.75" customHeight="1">
      <c r="A62" s="16" t="s">
        <v>75</v>
      </c>
      <c r="B62" s="35">
        <f aca="true" t="shared" si="18" ref="B62:J62">B63+B64+B65+B66+B67+B68</f>
        <v>-114383.8</v>
      </c>
      <c r="C62" s="35">
        <f t="shared" si="18"/>
        <v>-163772.4</v>
      </c>
      <c r="D62" s="35">
        <f t="shared" si="18"/>
        <v>-155815.2</v>
      </c>
      <c r="E62" s="35">
        <f t="shared" si="18"/>
        <v>-100103.4</v>
      </c>
      <c r="F62" s="35">
        <f t="shared" si="18"/>
        <v>-112639.6</v>
      </c>
      <c r="G62" s="35">
        <f t="shared" si="18"/>
        <v>-133744.8</v>
      </c>
      <c r="H62" s="35">
        <f t="shared" si="18"/>
        <v>-113342.6</v>
      </c>
      <c r="I62" s="35">
        <f t="shared" si="18"/>
        <v>-22902.6</v>
      </c>
      <c r="J62" s="35">
        <f t="shared" si="18"/>
        <v>-58102</v>
      </c>
      <c r="K62" s="35">
        <f aca="true" t="shared" si="19" ref="K62:K91">SUM(B62:J62)</f>
        <v>-974806.3999999999</v>
      </c>
    </row>
    <row r="63" spans="1:11" ht="18.75" customHeight="1">
      <c r="A63" s="12" t="s">
        <v>76</v>
      </c>
      <c r="B63" s="35">
        <f>-ROUND(B9*$D$3,2)</f>
        <v>-114383.8</v>
      </c>
      <c r="C63" s="35">
        <f aca="true" t="shared" si="20" ref="C63:J63">-ROUND(C9*$D$3,2)</f>
        <v>-163772.4</v>
      </c>
      <c r="D63" s="35">
        <f t="shared" si="20"/>
        <v>-155815.2</v>
      </c>
      <c r="E63" s="35">
        <f t="shared" si="20"/>
        <v>-100103.4</v>
      </c>
      <c r="F63" s="35">
        <f t="shared" si="20"/>
        <v>-112639.6</v>
      </c>
      <c r="G63" s="35">
        <f t="shared" si="20"/>
        <v>-133744.8</v>
      </c>
      <c r="H63" s="35">
        <f t="shared" si="20"/>
        <v>-113342.6</v>
      </c>
      <c r="I63" s="35">
        <f t="shared" si="20"/>
        <v>-22902.6</v>
      </c>
      <c r="J63" s="35">
        <f t="shared" si="20"/>
        <v>-58102</v>
      </c>
      <c r="K63" s="35">
        <f t="shared" si="19"/>
        <v>-974806.3999999999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-1073.78</v>
      </c>
      <c r="E69" s="19">
        <v>0</v>
      </c>
      <c r="F69" s="67">
        <f t="shared" si="21"/>
        <v>-380.65</v>
      </c>
      <c r="G69" s="67">
        <f t="shared" si="21"/>
        <v>-6.03</v>
      </c>
      <c r="H69" s="19">
        <v>0</v>
      </c>
      <c r="I69" s="67">
        <f t="shared" si="21"/>
        <v>-2275.48</v>
      </c>
      <c r="J69" s="19">
        <v>0</v>
      </c>
      <c r="K69" s="67">
        <f t="shared" si="19"/>
        <v>-3812.3599999999997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941553.01</v>
      </c>
      <c r="C104" s="24">
        <f t="shared" si="22"/>
        <v>1331558.0700000003</v>
      </c>
      <c r="D104" s="24">
        <f t="shared" si="22"/>
        <v>1718290.89</v>
      </c>
      <c r="E104" s="24">
        <f t="shared" si="22"/>
        <v>817365.28</v>
      </c>
      <c r="F104" s="24">
        <f t="shared" si="22"/>
        <v>1223034.59</v>
      </c>
      <c r="G104" s="24">
        <f t="shared" si="22"/>
        <v>1642617.01</v>
      </c>
      <c r="H104" s="24">
        <f t="shared" si="22"/>
        <v>746386.32</v>
      </c>
      <c r="I104" s="24">
        <f>+I105+I106</f>
        <v>306086.07</v>
      </c>
      <c r="J104" s="24">
        <f>+J105+J106</f>
        <v>606220.63</v>
      </c>
      <c r="K104" s="48">
        <f>SUM(B104:J104)</f>
        <v>9333111.870000001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922643.67</v>
      </c>
      <c r="C105" s="24">
        <f t="shared" si="23"/>
        <v>1307746.2300000002</v>
      </c>
      <c r="D105" s="24">
        <f t="shared" si="23"/>
        <v>1692457.96</v>
      </c>
      <c r="E105" s="24">
        <f t="shared" si="23"/>
        <v>794649.85</v>
      </c>
      <c r="F105" s="24">
        <f t="shared" si="23"/>
        <v>1199253.11</v>
      </c>
      <c r="G105" s="24">
        <f t="shared" si="23"/>
        <v>1612891.24</v>
      </c>
      <c r="H105" s="24">
        <f t="shared" si="23"/>
        <v>726137.11</v>
      </c>
      <c r="I105" s="24">
        <f t="shared" si="23"/>
        <v>306086.07</v>
      </c>
      <c r="J105" s="24">
        <f t="shared" si="23"/>
        <v>592199.79</v>
      </c>
      <c r="K105" s="48">
        <f>SUM(B105:J105)</f>
        <v>9154065.030000001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9333111.840000002</v>
      </c>
      <c r="L112" s="54"/>
    </row>
    <row r="113" spans="1:11" ht="18.75" customHeight="1">
      <c r="A113" s="26" t="s">
        <v>71</v>
      </c>
      <c r="B113" s="27">
        <v>123890.96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123890.96</v>
      </c>
    </row>
    <row r="114" spans="1:11" ht="18.75" customHeight="1">
      <c r="A114" s="26" t="s">
        <v>72</v>
      </c>
      <c r="B114" s="27">
        <v>817662.05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817662.05</v>
      </c>
    </row>
    <row r="115" spans="1:11" ht="18.75" customHeight="1">
      <c r="A115" s="26" t="s">
        <v>73</v>
      </c>
      <c r="B115" s="40">
        <v>0</v>
      </c>
      <c r="C115" s="27">
        <f>+C104</f>
        <v>1331558.0700000003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1331558.0700000003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1718290.89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1718290.89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817365.28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817365.28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228350.4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228350.4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429248.46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429248.46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66186.65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66186.65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499249.07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499249.07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511274.06</v>
      </c>
      <c r="H122" s="40">
        <v>0</v>
      </c>
      <c r="I122" s="40">
        <v>0</v>
      </c>
      <c r="J122" s="40">
        <v>0</v>
      </c>
      <c r="K122" s="41">
        <f t="shared" si="25"/>
        <v>511274.06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41575.08</v>
      </c>
      <c r="H123" s="40">
        <v>0</v>
      </c>
      <c r="I123" s="40">
        <v>0</v>
      </c>
      <c r="J123" s="40">
        <v>0</v>
      </c>
      <c r="K123" s="41">
        <f t="shared" si="25"/>
        <v>41575.08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246084.67</v>
      </c>
      <c r="H124" s="40">
        <v>0</v>
      </c>
      <c r="I124" s="40">
        <v>0</v>
      </c>
      <c r="J124" s="40">
        <v>0</v>
      </c>
      <c r="K124" s="41">
        <f t="shared" si="25"/>
        <v>246084.67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216911.31</v>
      </c>
      <c r="H125" s="40">
        <v>0</v>
      </c>
      <c r="I125" s="40">
        <v>0</v>
      </c>
      <c r="J125" s="40">
        <v>0</v>
      </c>
      <c r="K125" s="41">
        <f t="shared" si="25"/>
        <v>216911.31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626771.88</v>
      </c>
      <c r="H126" s="40">
        <v>0</v>
      </c>
      <c r="I126" s="40">
        <v>0</v>
      </c>
      <c r="J126" s="40">
        <v>0</v>
      </c>
      <c r="K126" s="41">
        <f t="shared" si="25"/>
        <v>626771.88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269055.17</v>
      </c>
      <c r="I127" s="40">
        <v>0</v>
      </c>
      <c r="J127" s="40">
        <v>0</v>
      </c>
      <c r="K127" s="41">
        <f t="shared" si="25"/>
        <v>269055.17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477331.14</v>
      </c>
      <c r="I128" s="40">
        <v>0</v>
      </c>
      <c r="J128" s="40">
        <v>0</v>
      </c>
      <c r="K128" s="41">
        <f t="shared" si="25"/>
        <v>477331.14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306086.07</v>
      </c>
      <c r="J129" s="40">
        <v>0</v>
      </c>
      <c r="K129" s="41">
        <f t="shared" si="25"/>
        <v>306086.07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606220.63</v>
      </c>
      <c r="K130" s="44">
        <f t="shared" si="25"/>
        <v>606220.63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2016-10-19T18:26:16Z</dcterms:modified>
  <cp:category/>
  <cp:version/>
  <cp:contentType/>
  <cp:contentStatus/>
</cp:coreProperties>
</file>