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<sst xmlns="http://schemas.openxmlformats.org/spreadsheetml/2006/main" count="105" uniqueCount="103">
  <si>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</si>
  <si>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</si>
  <si>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</si>
  <si>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</si>
  <si>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</si>
  <si>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</si>
  <si>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</si>
  <si>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</si>
  <si>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</si>
  <si>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</si>
  <si>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</si>
  <si>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</si>
  <si>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</si>
  <si>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</si>
  <si>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</si>
  <si>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</si>
  <si>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</si>
  <si>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</si>
  <si>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</si>
  <si>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</si>
  <si>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</si>
  <si>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</si>
  <si>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</si>
  <si>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</si>
  <si>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</si>
  <si>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</si>
  <si>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</si>
  <si>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</si>
  <si>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</si>
  <si>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</si>
  <si>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</si>
  <si>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</si>
  <si>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</si>
  <si>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</si>
  <si>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</si>
  <si>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</si>
  <si>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</si>
  <si>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</si>
  <si>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</si>
  <si>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</si>
  <si>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</si>
  <si>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</si>
  <si>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</si>
  <si>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</si>
  <si>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</si>
  <si>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</si>
  <si>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</si>
  <si>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</si>
  <si>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</si>
  <si>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</si>
  <si>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</si>
  <si>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</si>
  <si>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</si>
  <si>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</si>
  <si>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</si>
  <si>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</si>
  <si>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</si>
  <si>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</si>
  <si>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</si>
  <si>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</si>
  <si>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</si>
  <si>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</si>
  <si>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</si>
  <si>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</si>
  <si>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</si>
  <si>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</si>
  <si>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</si>
  <si>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</si>
  <si>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</si>
  <si>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</si>
  <si>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</si>
  <si>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</si>
  <si>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</si>
  <si>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</si>
  <si>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</si>
  <si>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</si>
  <si>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</si>
  <si>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</si>
  <si>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</si>
  <si>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</si>
  <si>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</si>
  <si>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</si>
  <si>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</si>
  <si>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</si>
  <si>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</si>
  <si>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</si>
  <si>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</si>
  <si>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</si>
  <si>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</si>
  <si>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</si>
  <si>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</si>
  <si>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</si>
  <si>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</si>
  <si>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</si>
  <si>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</si>
  <si>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</si>
  <si>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</si>
  <si>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</si>
  <si>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</si>
  <si>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</si>
  <si>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</si>
  <si>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</si>
  <si>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10/10/16 - VENCIMENTO 21/10/16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</si>
</sst>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538902</v>
      </c>
      <c r="C7" s="10">
        <f>C8+C20+C24</f>
        <v>392356</v>
      </c>
      <c r="D7" s="10">
        <f>D8+D20+D24</f>
        <v>401224</v>
      </c>
      <c r="E7" s="10">
        <f>E8+E20+E24</f>
        <v>70757</v>
      </c>
      <c r="F7" s="10">
        <f aca="true" t="shared" si="0" ref="F7:M7">F8+F20+F24</f>
        <v>349416</v>
      </c>
      <c r="G7" s="10">
        <f t="shared" si="0"/>
        <v>544925</v>
      </c>
      <c r="H7" s="10">
        <f t="shared" si="0"/>
        <v>501552</v>
      </c>
      <c r="I7" s="10">
        <f t="shared" si="0"/>
        <v>439450</v>
      </c>
      <c r="J7" s="10">
        <f t="shared" si="0"/>
        <v>317366</v>
      </c>
      <c r="K7" s="10">
        <f t="shared" si="0"/>
        <v>383788</v>
      </c>
      <c r="L7" s="10">
        <f t="shared" si="0"/>
        <v>155322</v>
      </c>
      <c r="M7" s="10">
        <f t="shared" si="0"/>
        <v>93698</v>
      </c>
      <c r="N7" s="10">
        <f>+N8+N20+N24</f>
        <v>4188756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230272</v>
      </c>
      <c r="C8" s="12">
        <f>+C9+C12+C16</f>
        <v>179072</v>
      </c>
      <c r="D8" s="12">
        <f>+D9+D12+D16</f>
        <v>199010</v>
      </c>
      <c r="E8" s="12">
        <f>+E9+E12+E16</f>
        <v>31725</v>
      </c>
      <c r="F8" s="12">
        <f aca="true" t="shared" si="1" ref="F8:M8">+F9+F12+F16</f>
        <v>156407</v>
      </c>
      <c r="G8" s="12">
        <f t="shared" si="1"/>
        <v>255607</v>
      </c>
      <c r="H8" s="12">
        <f t="shared" si="1"/>
        <v>230862</v>
      </c>
      <c r="I8" s="12">
        <f t="shared" si="1"/>
        <v>209517</v>
      </c>
      <c r="J8" s="12">
        <f t="shared" si="1"/>
        <v>152788</v>
      </c>
      <c r="K8" s="12">
        <f t="shared" si="1"/>
        <v>175283</v>
      </c>
      <c r="L8" s="12">
        <f t="shared" si="1"/>
        <v>79618</v>
      </c>
      <c r="M8" s="12">
        <f t="shared" si="1"/>
        <v>49942</v>
      </c>
      <c r="N8" s="12">
        <f>SUM(B8:M8)</f>
        <v>1950103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22662</v>
      </c>
      <c r="C9" s="14">
        <v>22160</v>
      </c>
      <c r="D9" s="14">
        <v>16728</v>
      </c>
      <c r="E9" s="14">
        <v>2366</v>
      </c>
      <c r="F9" s="14">
        <v>13617</v>
      </c>
      <c r="G9" s="14">
        <v>24582</v>
      </c>
      <c r="H9" s="14">
        <v>29142</v>
      </c>
      <c r="I9" s="14">
        <v>14552</v>
      </c>
      <c r="J9" s="14">
        <v>18914</v>
      </c>
      <c r="K9" s="14">
        <v>15616</v>
      </c>
      <c r="L9" s="14">
        <v>9576</v>
      </c>
      <c r="M9" s="14">
        <v>6501</v>
      </c>
      <c r="N9" s="12">
        <f aca="true" t="shared" si="2" ref="N9:N19">SUM(B9:M9)</f>
        <v>196416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22662</v>
      </c>
      <c r="C10" s="14">
        <f>+C9-C11</f>
        <v>22160</v>
      </c>
      <c r="D10" s="14">
        <f>+D9-D11</f>
        <v>16728</v>
      </c>
      <c r="E10" s="14">
        <f>+E9-E11</f>
        <v>2366</v>
      </c>
      <c r="F10" s="14">
        <f aca="true" t="shared" si="3" ref="F10:M10">+F9-F11</f>
        <v>13617</v>
      </c>
      <c r="G10" s="14">
        <f t="shared" si="3"/>
        <v>24582</v>
      </c>
      <c r="H10" s="14">
        <f t="shared" si="3"/>
        <v>29142</v>
      </c>
      <c r="I10" s="14">
        <f t="shared" si="3"/>
        <v>14552</v>
      </c>
      <c r="J10" s="14">
        <f t="shared" si="3"/>
        <v>18914</v>
      </c>
      <c r="K10" s="14">
        <f t="shared" si="3"/>
        <v>15616</v>
      </c>
      <c r="L10" s="14">
        <f t="shared" si="3"/>
        <v>9576</v>
      </c>
      <c r="M10" s="14">
        <f t="shared" si="3"/>
        <v>6501</v>
      </c>
      <c r="N10" s="12">
        <f t="shared" si="2"/>
        <v>196416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174790</v>
      </c>
      <c r="C12" s="14">
        <f>C13+C14+C15</f>
        <v>134549</v>
      </c>
      <c r="D12" s="14">
        <f>D13+D14+D15</f>
        <v>157658</v>
      </c>
      <c r="E12" s="14">
        <f>E13+E14+E15</f>
        <v>25366</v>
      </c>
      <c r="F12" s="14">
        <f aca="true" t="shared" si="4" ref="F12:M12">F13+F14+F15</f>
        <v>121791</v>
      </c>
      <c r="G12" s="14">
        <f t="shared" si="4"/>
        <v>196404</v>
      </c>
      <c r="H12" s="14">
        <f t="shared" si="4"/>
        <v>172040</v>
      </c>
      <c r="I12" s="14">
        <f t="shared" si="4"/>
        <v>164213</v>
      </c>
      <c r="J12" s="14">
        <f t="shared" si="4"/>
        <v>112561</v>
      </c>
      <c r="K12" s="14">
        <f t="shared" si="4"/>
        <v>131747</v>
      </c>
      <c r="L12" s="14">
        <f t="shared" si="4"/>
        <v>60055</v>
      </c>
      <c r="M12" s="14">
        <f t="shared" si="4"/>
        <v>38033</v>
      </c>
      <c r="N12" s="12">
        <f t="shared" si="2"/>
        <v>1489207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83207</v>
      </c>
      <c r="C13" s="14">
        <v>65329</v>
      </c>
      <c r="D13" s="14">
        <v>74779</v>
      </c>
      <c r="E13" s="14">
        <v>12210</v>
      </c>
      <c r="F13" s="14">
        <v>57190</v>
      </c>
      <c r="G13" s="14">
        <v>93889</v>
      </c>
      <c r="H13" s="14">
        <v>86747</v>
      </c>
      <c r="I13" s="14">
        <v>81439</v>
      </c>
      <c r="J13" s="14">
        <v>52985</v>
      </c>
      <c r="K13" s="14">
        <v>62889</v>
      </c>
      <c r="L13" s="14">
        <v>28216</v>
      </c>
      <c r="M13" s="14">
        <v>17332</v>
      </c>
      <c r="N13" s="12">
        <f t="shared" si="2"/>
        <v>716212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86667</v>
      </c>
      <c r="C14" s="14">
        <v>62971</v>
      </c>
      <c r="D14" s="14">
        <v>79467</v>
      </c>
      <c r="E14" s="14">
        <v>12240</v>
      </c>
      <c r="F14" s="14">
        <v>60190</v>
      </c>
      <c r="G14" s="14">
        <v>93656</v>
      </c>
      <c r="H14" s="14">
        <v>78929</v>
      </c>
      <c r="I14" s="14">
        <v>79604</v>
      </c>
      <c r="J14" s="14">
        <v>56036</v>
      </c>
      <c r="K14" s="14">
        <v>65701</v>
      </c>
      <c r="L14" s="14">
        <v>29881</v>
      </c>
      <c r="M14" s="14">
        <v>19749</v>
      </c>
      <c r="N14" s="12">
        <f t="shared" si="2"/>
        <v>725091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4916</v>
      </c>
      <c r="C15" s="14">
        <v>6249</v>
      </c>
      <c r="D15" s="14">
        <v>3412</v>
      </c>
      <c r="E15" s="14">
        <v>916</v>
      </c>
      <c r="F15" s="14">
        <v>4411</v>
      </c>
      <c r="G15" s="14">
        <v>8859</v>
      </c>
      <c r="H15" s="14">
        <v>6364</v>
      </c>
      <c r="I15" s="14">
        <v>3170</v>
      </c>
      <c r="J15" s="14">
        <v>3540</v>
      </c>
      <c r="K15" s="14">
        <v>3157</v>
      </c>
      <c r="L15" s="14">
        <v>1958</v>
      </c>
      <c r="M15" s="14">
        <v>952</v>
      </c>
      <c r="N15" s="12">
        <f t="shared" si="2"/>
        <v>47904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32820</v>
      </c>
      <c r="C16" s="14">
        <f>C17+C18+C19</f>
        <v>22363</v>
      </c>
      <c r="D16" s="14">
        <f>D17+D18+D19</f>
        <v>24624</v>
      </c>
      <c r="E16" s="14">
        <f>E17+E18+E19</f>
        <v>3993</v>
      </c>
      <c r="F16" s="14">
        <f aca="true" t="shared" si="5" ref="F16:M16">F17+F18+F19</f>
        <v>20999</v>
      </c>
      <c r="G16" s="14">
        <f t="shared" si="5"/>
        <v>34621</v>
      </c>
      <c r="H16" s="14">
        <f t="shared" si="5"/>
        <v>29680</v>
      </c>
      <c r="I16" s="14">
        <f t="shared" si="5"/>
        <v>30752</v>
      </c>
      <c r="J16" s="14">
        <f t="shared" si="5"/>
        <v>21313</v>
      </c>
      <c r="K16" s="14">
        <f t="shared" si="5"/>
        <v>27920</v>
      </c>
      <c r="L16" s="14">
        <f t="shared" si="5"/>
        <v>9987</v>
      </c>
      <c r="M16" s="14">
        <f t="shared" si="5"/>
        <v>5408</v>
      </c>
      <c r="N16" s="12">
        <f t="shared" si="2"/>
        <v>264480</v>
      </c>
    </row>
    <row r="17" spans="1:25" ht="18.75" customHeight="1">
      <c r="A17" s="15" t="s">
        <v>16</v>
      </c>
      <c r="B17" s="14">
        <v>17932</v>
      </c>
      <c r="C17" s="14">
        <v>12916</v>
      </c>
      <c r="D17" s="14">
        <v>12045</v>
      </c>
      <c r="E17" s="14">
        <v>2195</v>
      </c>
      <c r="F17" s="14">
        <v>11236</v>
      </c>
      <c r="G17" s="14">
        <v>19104</v>
      </c>
      <c r="H17" s="14">
        <v>16428</v>
      </c>
      <c r="I17" s="14">
        <v>17405</v>
      </c>
      <c r="J17" s="14">
        <v>11622</v>
      </c>
      <c r="K17" s="14">
        <v>15471</v>
      </c>
      <c r="L17" s="14">
        <v>5674</v>
      </c>
      <c r="M17" s="14">
        <v>2963</v>
      </c>
      <c r="N17" s="12">
        <f t="shared" si="2"/>
        <v>144991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13763</v>
      </c>
      <c r="C18" s="14">
        <v>8125</v>
      </c>
      <c r="D18" s="14">
        <v>11807</v>
      </c>
      <c r="E18" s="14">
        <v>1664</v>
      </c>
      <c r="F18" s="14">
        <v>8687</v>
      </c>
      <c r="G18" s="14">
        <v>13522</v>
      </c>
      <c r="H18" s="14">
        <v>11827</v>
      </c>
      <c r="I18" s="14">
        <v>12661</v>
      </c>
      <c r="J18" s="14">
        <v>9001</v>
      </c>
      <c r="K18" s="14">
        <v>11794</v>
      </c>
      <c r="L18" s="14">
        <v>4006</v>
      </c>
      <c r="M18" s="14">
        <v>2273</v>
      </c>
      <c r="N18" s="12">
        <f t="shared" si="2"/>
        <v>109130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1125</v>
      </c>
      <c r="C19" s="14">
        <v>1322</v>
      </c>
      <c r="D19" s="14">
        <v>772</v>
      </c>
      <c r="E19" s="14">
        <v>134</v>
      </c>
      <c r="F19" s="14">
        <v>1076</v>
      </c>
      <c r="G19" s="14">
        <v>1995</v>
      </c>
      <c r="H19" s="14">
        <v>1425</v>
      </c>
      <c r="I19" s="14">
        <v>686</v>
      </c>
      <c r="J19" s="14">
        <v>690</v>
      </c>
      <c r="K19" s="14">
        <v>655</v>
      </c>
      <c r="L19" s="14">
        <v>307</v>
      </c>
      <c r="M19" s="14">
        <v>172</v>
      </c>
      <c r="N19" s="12">
        <f t="shared" si="2"/>
        <v>10359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129397</v>
      </c>
      <c r="C20" s="18">
        <f>C21+C22+C23</f>
        <v>79882</v>
      </c>
      <c r="D20" s="18">
        <f>D21+D22+D23</f>
        <v>74848</v>
      </c>
      <c r="E20" s="18">
        <f>E21+E22+E23</f>
        <v>13421</v>
      </c>
      <c r="F20" s="18">
        <f aca="true" t="shared" si="6" ref="F20:M20">F21+F22+F23</f>
        <v>66022</v>
      </c>
      <c r="G20" s="18">
        <f t="shared" si="6"/>
        <v>104072</v>
      </c>
      <c r="H20" s="18">
        <f t="shared" si="6"/>
        <v>111570</v>
      </c>
      <c r="I20" s="18">
        <f t="shared" si="6"/>
        <v>101903</v>
      </c>
      <c r="J20" s="18">
        <f t="shared" si="6"/>
        <v>68233</v>
      </c>
      <c r="K20" s="18">
        <f t="shared" si="6"/>
        <v>100304</v>
      </c>
      <c r="L20" s="18">
        <f t="shared" si="6"/>
        <v>40090</v>
      </c>
      <c r="M20" s="18">
        <f t="shared" si="6"/>
        <v>23304</v>
      </c>
      <c r="N20" s="12">
        <f aca="true" t="shared" si="7" ref="N20:N26">SUM(B20:M20)</f>
        <v>913046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67168</v>
      </c>
      <c r="C21" s="14">
        <v>44193</v>
      </c>
      <c r="D21" s="14">
        <v>40470</v>
      </c>
      <c r="E21" s="14">
        <v>7459</v>
      </c>
      <c r="F21" s="14">
        <v>35206</v>
      </c>
      <c r="G21" s="14">
        <v>56670</v>
      </c>
      <c r="H21" s="14">
        <v>63532</v>
      </c>
      <c r="I21" s="14">
        <v>56124</v>
      </c>
      <c r="J21" s="14">
        <v>36153</v>
      </c>
      <c r="K21" s="14">
        <v>52597</v>
      </c>
      <c r="L21" s="14">
        <v>21138</v>
      </c>
      <c r="M21" s="14">
        <v>11926</v>
      </c>
      <c r="N21" s="12">
        <f t="shared" si="7"/>
        <v>492636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59569</v>
      </c>
      <c r="C22" s="14">
        <v>33344</v>
      </c>
      <c r="D22" s="14">
        <v>33094</v>
      </c>
      <c r="E22" s="14">
        <v>5564</v>
      </c>
      <c r="F22" s="14">
        <v>29174</v>
      </c>
      <c r="G22" s="14">
        <v>44184</v>
      </c>
      <c r="H22" s="14">
        <v>45584</v>
      </c>
      <c r="I22" s="14">
        <v>44185</v>
      </c>
      <c r="J22" s="14">
        <v>30590</v>
      </c>
      <c r="K22" s="14">
        <v>45880</v>
      </c>
      <c r="L22" s="14">
        <v>18056</v>
      </c>
      <c r="M22" s="14">
        <v>10904</v>
      </c>
      <c r="N22" s="12">
        <f t="shared" si="7"/>
        <v>400128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2660</v>
      </c>
      <c r="C23" s="14">
        <v>2345</v>
      </c>
      <c r="D23" s="14">
        <v>1284</v>
      </c>
      <c r="E23" s="14">
        <v>398</v>
      </c>
      <c r="F23" s="14">
        <v>1642</v>
      </c>
      <c r="G23" s="14">
        <v>3218</v>
      </c>
      <c r="H23" s="14">
        <v>2454</v>
      </c>
      <c r="I23" s="14">
        <v>1594</v>
      </c>
      <c r="J23" s="14">
        <v>1490</v>
      </c>
      <c r="K23" s="14">
        <v>1827</v>
      </c>
      <c r="L23" s="14">
        <v>896</v>
      </c>
      <c r="M23" s="14">
        <v>474</v>
      </c>
      <c r="N23" s="12">
        <f t="shared" si="7"/>
        <v>20282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179233</v>
      </c>
      <c r="C24" s="14">
        <f>C25+C26</f>
        <v>133402</v>
      </c>
      <c r="D24" s="14">
        <f>D25+D26</f>
        <v>127366</v>
      </c>
      <c r="E24" s="14">
        <f>E25+E26</f>
        <v>25611</v>
      </c>
      <c r="F24" s="14">
        <f aca="true" t="shared" si="8" ref="F24:M24">F25+F26</f>
        <v>126987</v>
      </c>
      <c r="G24" s="14">
        <f t="shared" si="8"/>
        <v>185246</v>
      </c>
      <c r="H24" s="14">
        <f t="shared" si="8"/>
        <v>159120</v>
      </c>
      <c r="I24" s="14">
        <f t="shared" si="8"/>
        <v>128030</v>
      </c>
      <c r="J24" s="14">
        <f t="shared" si="8"/>
        <v>96345</v>
      </c>
      <c r="K24" s="14">
        <f t="shared" si="8"/>
        <v>108201</v>
      </c>
      <c r="L24" s="14">
        <f t="shared" si="8"/>
        <v>35614</v>
      </c>
      <c r="M24" s="14">
        <f t="shared" si="8"/>
        <v>20452</v>
      </c>
      <c r="N24" s="12">
        <f t="shared" si="7"/>
        <v>1325607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78449</v>
      </c>
      <c r="C25" s="14">
        <v>65608</v>
      </c>
      <c r="D25" s="14">
        <v>62129</v>
      </c>
      <c r="E25" s="14">
        <v>14079</v>
      </c>
      <c r="F25" s="14">
        <v>61099</v>
      </c>
      <c r="G25" s="14">
        <v>94395</v>
      </c>
      <c r="H25" s="14">
        <v>84290</v>
      </c>
      <c r="I25" s="14">
        <v>56316</v>
      </c>
      <c r="J25" s="14">
        <v>49262</v>
      </c>
      <c r="K25" s="14">
        <v>48263</v>
      </c>
      <c r="L25" s="14">
        <v>16326</v>
      </c>
      <c r="M25" s="14">
        <v>8231</v>
      </c>
      <c r="N25" s="12">
        <f t="shared" si="7"/>
        <v>638447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100784</v>
      </c>
      <c r="C26" s="14">
        <v>67794</v>
      </c>
      <c r="D26" s="14">
        <v>65237</v>
      </c>
      <c r="E26" s="14">
        <v>11532</v>
      </c>
      <c r="F26" s="14">
        <v>65888</v>
      </c>
      <c r="G26" s="14">
        <v>90851</v>
      </c>
      <c r="H26" s="14">
        <v>74830</v>
      </c>
      <c r="I26" s="14">
        <v>71714</v>
      </c>
      <c r="J26" s="14">
        <v>47083</v>
      </c>
      <c r="K26" s="14">
        <v>59938</v>
      </c>
      <c r="L26" s="14">
        <v>19288</v>
      </c>
      <c r="M26" s="14">
        <v>12221</v>
      </c>
      <c r="N26" s="12">
        <f t="shared" si="7"/>
        <v>687160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1093458.76840492</v>
      </c>
      <c r="C36" s="61">
        <f aca="true" t="shared" si="11" ref="C36:M36">C37+C38+C39+C40</f>
        <v>769264.288858</v>
      </c>
      <c r="D36" s="61">
        <f t="shared" si="11"/>
        <v>738200.1420611999</v>
      </c>
      <c r="E36" s="61">
        <f t="shared" si="11"/>
        <v>178516.52852879997</v>
      </c>
      <c r="F36" s="61">
        <f t="shared" si="11"/>
        <v>740352.3345428001</v>
      </c>
      <c r="G36" s="61">
        <f t="shared" si="11"/>
        <v>915629.505</v>
      </c>
      <c r="H36" s="61">
        <f t="shared" si="11"/>
        <v>986390.8768</v>
      </c>
      <c r="I36" s="61">
        <f t="shared" si="11"/>
        <v>843615.1405099999</v>
      </c>
      <c r="J36" s="61">
        <f t="shared" si="11"/>
        <v>686211.8986538</v>
      </c>
      <c r="K36" s="61">
        <f t="shared" si="11"/>
        <v>793454.89009088</v>
      </c>
      <c r="L36" s="61">
        <f t="shared" si="11"/>
        <v>381271.31477045995</v>
      </c>
      <c r="M36" s="61">
        <f t="shared" si="11"/>
        <v>225311.13711488002</v>
      </c>
      <c r="N36" s="61">
        <f>N37+N38+N39+N40</f>
        <v>8351676.825335739</v>
      </c>
    </row>
    <row r="37" spans="1:14" ht="18.75" customHeight="1">
      <c r="A37" s="58" t="s">
        <v>55</v>
      </c>
      <c r="B37" s="55">
        <f aca="true" t="shared" si="12" ref="B37:M37">B29*B7</f>
        <v>1093539.9383999999</v>
      </c>
      <c r="C37" s="55">
        <f t="shared" si="12"/>
        <v>769174.7024</v>
      </c>
      <c r="D37" s="55">
        <f t="shared" si="12"/>
        <v>728141.3152</v>
      </c>
      <c r="E37" s="55">
        <f t="shared" si="12"/>
        <v>178314.71569999997</v>
      </c>
      <c r="F37" s="55">
        <f t="shared" si="12"/>
        <v>740412.5040000001</v>
      </c>
      <c r="G37" s="55">
        <f t="shared" si="12"/>
        <v>915746.4625</v>
      </c>
      <c r="H37" s="55">
        <f t="shared" si="12"/>
        <v>986302.0079999999</v>
      </c>
      <c r="I37" s="55">
        <f t="shared" si="12"/>
        <v>843568.22</v>
      </c>
      <c r="J37" s="55">
        <f t="shared" si="12"/>
        <v>686113.5554000001</v>
      </c>
      <c r="K37" s="55">
        <f t="shared" si="12"/>
        <v>793251.4172</v>
      </c>
      <c r="L37" s="55">
        <f t="shared" si="12"/>
        <v>381144.6558</v>
      </c>
      <c r="M37" s="55">
        <f t="shared" si="12"/>
        <v>225278.1014</v>
      </c>
      <c r="N37" s="57">
        <f>SUM(B37:M37)</f>
        <v>8340987.595999999</v>
      </c>
    </row>
    <row r="38" spans="1:14" ht="18.75" customHeight="1">
      <c r="A38" s="58" t="s">
        <v>56</v>
      </c>
      <c r="B38" s="55">
        <f aca="true" t="shared" si="13" ref="B38:M38">B30*B7</f>
        <v>-3338.24999508</v>
      </c>
      <c r="C38" s="55">
        <f t="shared" si="13"/>
        <v>-2302.9335419999998</v>
      </c>
      <c r="D38" s="55">
        <f t="shared" si="13"/>
        <v>-2226.7731387999997</v>
      </c>
      <c r="E38" s="55">
        <f t="shared" si="13"/>
        <v>-444.4671712</v>
      </c>
      <c r="F38" s="55">
        <f t="shared" si="13"/>
        <v>-2221.5694572</v>
      </c>
      <c r="G38" s="55">
        <f t="shared" si="13"/>
        <v>-2779.1175000000003</v>
      </c>
      <c r="H38" s="55">
        <f t="shared" si="13"/>
        <v>-2808.6911999999998</v>
      </c>
      <c r="I38" s="55">
        <f t="shared" si="13"/>
        <v>-2499.67949</v>
      </c>
      <c r="J38" s="55">
        <f t="shared" si="13"/>
        <v>-2020.2567462</v>
      </c>
      <c r="K38" s="55">
        <f t="shared" si="13"/>
        <v>-2398.76710912</v>
      </c>
      <c r="L38" s="55">
        <f t="shared" si="13"/>
        <v>-1144.50102954</v>
      </c>
      <c r="M38" s="55">
        <f t="shared" si="13"/>
        <v>-686.0042851200001</v>
      </c>
      <c r="N38" s="25">
        <f>SUM(B38:M38)</f>
        <v>-24871.01066426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10124.2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10124.2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-86115.6</v>
      </c>
      <c r="C42" s="25">
        <f aca="true" t="shared" si="15" ref="C42:M42">+C43+C46+C54+C55</f>
        <v>-84208</v>
      </c>
      <c r="D42" s="25">
        <f t="shared" si="15"/>
        <v>-63566.4</v>
      </c>
      <c r="E42" s="25">
        <f t="shared" si="15"/>
        <v>-8990.8</v>
      </c>
      <c r="F42" s="25">
        <f t="shared" si="15"/>
        <v>-51744.6</v>
      </c>
      <c r="G42" s="25">
        <f t="shared" si="15"/>
        <v>-93411.6</v>
      </c>
      <c r="H42" s="25">
        <f t="shared" si="15"/>
        <v>-110739.6</v>
      </c>
      <c r="I42" s="25">
        <f t="shared" si="15"/>
        <v>-55297.6</v>
      </c>
      <c r="J42" s="25">
        <f t="shared" si="15"/>
        <v>-71873.2</v>
      </c>
      <c r="K42" s="25">
        <f t="shared" si="15"/>
        <v>-59340.8</v>
      </c>
      <c r="L42" s="25">
        <f t="shared" si="15"/>
        <v>-36388.8</v>
      </c>
      <c r="M42" s="25">
        <f t="shared" si="15"/>
        <v>-24703.8</v>
      </c>
      <c r="N42" s="25">
        <f>+N43+N46+N54+N55</f>
        <v>-746380.8</v>
      </c>
    </row>
    <row r="43" spans="1:14" ht="18.75" customHeight="1">
      <c r="A43" s="17" t="s">
        <v>60</v>
      </c>
      <c r="B43" s="26">
        <f>B44+B45</f>
        <v>-86115.6</v>
      </c>
      <c r="C43" s="26">
        <f>C44+C45</f>
        <v>-84208</v>
      </c>
      <c r="D43" s="26">
        <f>D44+D45</f>
        <v>-63566.4</v>
      </c>
      <c r="E43" s="26">
        <f>E44+E45</f>
        <v>-8990.8</v>
      </c>
      <c r="F43" s="26">
        <f aca="true" t="shared" si="16" ref="F43:M43">F44+F45</f>
        <v>-51744.6</v>
      </c>
      <c r="G43" s="26">
        <f t="shared" si="16"/>
        <v>-93411.6</v>
      </c>
      <c r="H43" s="26">
        <f t="shared" si="16"/>
        <v>-110739.6</v>
      </c>
      <c r="I43" s="26">
        <f t="shared" si="16"/>
        <v>-55297.6</v>
      </c>
      <c r="J43" s="26">
        <f t="shared" si="16"/>
        <v>-71873.2</v>
      </c>
      <c r="K43" s="26">
        <f t="shared" si="16"/>
        <v>-59340.8</v>
      </c>
      <c r="L43" s="26">
        <f t="shared" si="16"/>
        <v>-36388.8</v>
      </c>
      <c r="M43" s="26">
        <f t="shared" si="16"/>
        <v>-24703.8</v>
      </c>
      <c r="N43" s="25">
        <f aca="true" t="shared" si="17" ref="N43:N55">SUM(B43:M43)</f>
        <v>-746380.8</v>
      </c>
    </row>
    <row r="44" spans="1:25" ht="18.75" customHeight="1">
      <c r="A44" s="13" t="s">
        <v>61</v>
      </c>
      <c r="B44" s="20">
        <f>ROUND(-B9*$D$3,2)</f>
        <v>-86115.6</v>
      </c>
      <c r="C44" s="20">
        <f>ROUND(-C9*$D$3,2)</f>
        <v>-84208</v>
      </c>
      <c r="D44" s="20">
        <f>ROUND(-D9*$D$3,2)</f>
        <v>-63566.4</v>
      </c>
      <c r="E44" s="20">
        <f>ROUND(-E9*$D$3,2)</f>
        <v>-8990.8</v>
      </c>
      <c r="F44" s="20">
        <f aca="true" t="shared" si="18" ref="F44:M44">ROUND(-F9*$D$3,2)</f>
        <v>-51744.6</v>
      </c>
      <c r="G44" s="20">
        <f t="shared" si="18"/>
        <v>-93411.6</v>
      </c>
      <c r="H44" s="20">
        <f t="shared" si="18"/>
        <v>-110739.6</v>
      </c>
      <c r="I44" s="20">
        <f t="shared" si="18"/>
        <v>-55297.6</v>
      </c>
      <c r="J44" s="20">
        <f t="shared" si="18"/>
        <v>-71873.2</v>
      </c>
      <c r="K44" s="20">
        <f t="shared" si="18"/>
        <v>-59340.8</v>
      </c>
      <c r="L44" s="20">
        <f t="shared" si="18"/>
        <v>-36388.8</v>
      </c>
      <c r="M44" s="20">
        <f t="shared" si="18"/>
        <v>-24703.8</v>
      </c>
      <c r="N44" s="47">
        <f t="shared" si="17"/>
        <v>-746380.8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1007343.1684049199</v>
      </c>
      <c r="C57" s="29">
        <f t="shared" si="21"/>
        <v>685056.288858</v>
      </c>
      <c r="D57" s="29">
        <f t="shared" si="21"/>
        <v>674633.7420611999</v>
      </c>
      <c r="E57" s="29">
        <f t="shared" si="21"/>
        <v>169525.72852879998</v>
      </c>
      <c r="F57" s="29">
        <f t="shared" si="21"/>
        <v>688607.7345428001</v>
      </c>
      <c r="G57" s="29">
        <f t="shared" si="21"/>
        <v>822217.905</v>
      </c>
      <c r="H57" s="29">
        <f t="shared" si="21"/>
        <v>875651.2768</v>
      </c>
      <c r="I57" s="29">
        <f t="shared" si="21"/>
        <v>788317.54051</v>
      </c>
      <c r="J57" s="29">
        <f t="shared" si="21"/>
        <v>614338.6986538001</v>
      </c>
      <c r="K57" s="29">
        <f t="shared" si="21"/>
        <v>734114.0900908799</v>
      </c>
      <c r="L57" s="29">
        <f t="shared" si="21"/>
        <v>344882.51477045997</v>
      </c>
      <c r="M57" s="29">
        <f t="shared" si="21"/>
        <v>200607.33711488004</v>
      </c>
      <c r="N57" s="29">
        <f>SUM(B57:M57)</f>
        <v>7605296.02533574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1007343.1699999999</v>
      </c>
      <c r="C60" s="36">
        <f aca="true" t="shared" si="22" ref="C60:M60">SUM(C61:C74)</f>
        <v>685056.29</v>
      </c>
      <c r="D60" s="36">
        <f t="shared" si="22"/>
        <v>674633.75</v>
      </c>
      <c r="E60" s="36">
        <f t="shared" si="22"/>
        <v>169525.73</v>
      </c>
      <c r="F60" s="36">
        <f t="shared" si="22"/>
        <v>688607.73</v>
      </c>
      <c r="G60" s="36">
        <f t="shared" si="22"/>
        <v>822217.9</v>
      </c>
      <c r="H60" s="36">
        <f t="shared" si="22"/>
        <v>875651.28</v>
      </c>
      <c r="I60" s="36">
        <f t="shared" si="22"/>
        <v>788317.53</v>
      </c>
      <c r="J60" s="36">
        <f t="shared" si="22"/>
        <v>614338.7</v>
      </c>
      <c r="K60" s="36">
        <f t="shared" si="22"/>
        <v>734114.09</v>
      </c>
      <c r="L60" s="36">
        <f t="shared" si="22"/>
        <v>344882.52</v>
      </c>
      <c r="M60" s="36">
        <f t="shared" si="22"/>
        <v>200607.34</v>
      </c>
      <c r="N60" s="29">
        <f>SUM(N61:N74)</f>
        <v>7605296.029999999</v>
      </c>
    </row>
    <row r="61" spans="1:15" ht="18.75" customHeight="1">
      <c r="A61" s="17" t="s">
        <v>75</v>
      </c>
      <c r="B61" s="36">
        <v>196306.06</v>
      </c>
      <c r="C61" s="36">
        <v>201468.04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397774.1</v>
      </c>
      <c r="O61"/>
    </row>
    <row r="62" spans="1:15" ht="18.75" customHeight="1">
      <c r="A62" s="17" t="s">
        <v>76</v>
      </c>
      <c r="B62" s="36">
        <v>811037.11</v>
      </c>
      <c r="C62" s="36">
        <v>483588.25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1294625.3599999999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674633.75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674633.75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169525.73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169525.73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688607.73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688607.73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822217.9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822217.9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677913.04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677913.04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197738.24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197738.24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788317.53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788317.53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614338.7</v>
      </c>
      <c r="K70" s="35">
        <v>0</v>
      </c>
      <c r="L70" s="35">
        <v>0</v>
      </c>
      <c r="M70" s="35">
        <v>0</v>
      </c>
      <c r="N70" s="29">
        <f t="shared" si="23"/>
        <v>614338.7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734114.09</v>
      </c>
      <c r="L71" s="35">
        <v>0</v>
      </c>
      <c r="M71" s="62"/>
      <c r="N71" s="26">
        <f t="shared" si="23"/>
        <v>734114.09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344882.52</v>
      </c>
      <c r="M72" s="35">
        <v>0</v>
      </c>
      <c r="N72" s="29">
        <f t="shared" si="23"/>
        <v>344882.52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200607.34</v>
      </c>
      <c r="N73" s="26">
        <f t="shared" si="23"/>
        <v>200607.34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2.2717978632156286</v>
      </c>
      <c r="C78" s="45">
        <v>2.231693699591805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1.9785498539561845</v>
      </c>
      <c r="C79" s="45">
        <v>1.8661327105116625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1.8146370657318602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2.522952195949517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2.118827799937038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1.6802853695462678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1.976986685945062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1.9327964105938757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1.9197067709864601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2.162209873312831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2.0674301700180306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2.4547154605945067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2.404652576521164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2016-10-20T18:16:17Z</dcterms:modified>
  <cp:category/>
  <cp:version/>
  <cp:contentType/>
  <cp:contentStatus/>
</cp:coreProperties>
</file>