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<sst xmlns="http://schemas.openxmlformats.org/spreadsheetml/2006/main" count="105" uniqueCount="103">
  <si>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</si>
  <si>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</si>
  <si>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</si>
  <si>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</si>
  <si>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</si>
  <si>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</si>
  <si>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</si>
  <si>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</si>
  <si>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</si>
  <si>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</si>
  <si>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</si>
  <si>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</si>
  <si>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</si>
  <si>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</si>
  <si>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</si>
  <si>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</si>
  <si>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</si>
  <si>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</si>
  <si>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</si>
  <si>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</si>
  <si>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</si>
  <si>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</si>
  <si>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</si>
  <si>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</si>
  <si>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</si>
  <si>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</si>
  <si>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</si>
  <si>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</si>
  <si>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</si>
  <si>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</si>
  <si>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</si>
  <si>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</si>
  <si>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</si>
  <si>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</si>
  <si>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</si>
  <si>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</si>
  <si>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</si>
  <si>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</si>
  <si>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</si>
  <si>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</si>
  <si>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</si>
  <si>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</si>
  <si>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</si>
  <si>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</si>
  <si>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</si>
  <si>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</si>
  <si>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</si>
  <si>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</si>
  <si>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</si>
  <si>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</si>
  <si>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</si>
  <si>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</si>
  <si>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</si>
  <si>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</si>
  <si>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</si>
  <si>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</si>
  <si>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</si>
  <si>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</si>
  <si>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</si>
  <si>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</si>
  <si>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</si>
  <si>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</si>
  <si>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</si>
  <si>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</si>
  <si>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</si>
  <si>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</si>
  <si>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</si>
  <si>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</si>
  <si>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</si>
  <si>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</si>
  <si>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</si>
  <si>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</si>
  <si>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</si>
  <si>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</si>
  <si>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</si>
  <si>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</si>
  <si>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</si>
  <si>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</si>
  <si>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</si>
  <si>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</si>
  <si>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</si>
  <si>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</si>
  <si>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</si>
  <si>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</si>
  <si>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</si>
  <si>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</si>
  <si>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</si>
  <si>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</si>
  <si>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</si>
  <si>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</si>
  <si>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</si>
  <si>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</si>
  <si>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</si>
  <si>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</si>
  <si>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</si>
  <si>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</si>
  <si>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</si>
  <si>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</si>
  <si>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</si>
  <si>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</si>
  <si>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</si>
  <si>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</si>
  <si>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15/10/16 - VENCIMENTO 26/10/16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</si>
</sst>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374543</v>
      </c>
      <c r="C7" s="10">
        <f>C8+C20+C24</f>
        <v>253256</v>
      </c>
      <c r="D7" s="10">
        <f>D8+D20+D24</f>
        <v>296323</v>
      </c>
      <c r="E7" s="10">
        <f>E8+E20+E24</f>
        <v>50663</v>
      </c>
      <c r="F7" s="10">
        <f aca="true" t="shared" si="0" ref="F7:M7">F8+F20+F24</f>
        <v>231039</v>
      </c>
      <c r="G7" s="10">
        <f t="shared" si="0"/>
        <v>365724</v>
      </c>
      <c r="H7" s="10">
        <f t="shared" si="0"/>
        <v>336868</v>
      </c>
      <c r="I7" s="10">
        <f t="shared" si="0"/>
        <v>321507</v>
      </c>
      <c r="J7" s="10">
        <f t="shared" si="0"/>
        <v>231059</v>
      </c>
      <c r="K7" s="10">
        <f t="shared" si="0"/>
        <v>299765</v>
      </c>
      <c r="L7" s="10">
        <f t="shared" si="0"/>
        <v>100508</v>
      </c>
      <c r="M7" s="10">
        <f t="shared" si="0"/>
        <v>56343</v>
      </c>
      <c r="N7" s="10">
        <f>+N8+N20+N24</f>
        <v>2917598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167038</v>
      </c>
      <c r="C8" s="12">
        <f>+C9+C12+C16</f>
        <v>119989</v>
      </c>
      <c r="D8" s="12">
        <f>+D9+D12+D16</f>
        <v>150535</v>
      </c>
      <c r="E8" s="12">
        <f>+E9+E12+E16</f>
        <v>23404</v>
      </c>
      <c r="F8" s="12">
        <f aca="true" t="shared" si="1" ref="F8:M8">+F9+F12+F16</f>
        <v>108081</v>
      </c>
      <c r="G8" s="12">
        <f t="shared" si="1"/>
        <v>175513</v>
      </c>
      <c r="H8" s="12">
        <f t="shared" si="1"/>
        <v>163091</v>
      </c>
      <c r="I8" s="12">
        <f t="shared" si="1"/>
        <v>156187</v>
      </c>
      <c r="J8" s="12">
        <f t="shared" si="1"/>
        <v>115528</v>
      </c>
      <c r="K8" s="12">
        <f t="shared" si="1"/>
        <v>144163</v>
      </c>
      <c r="L8" s="12">
        <f t="shared" si="1"/>
        <v>53428</v>
      </c>
      <c r="M8" s="12">
        <f t="shared" si="1"/>
        <v>31636</v>
      </c>
      <c r="N8" s="12">
        <f>SUM(B8:M8)</f>
        <v>1408593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18778</v>
      </c>
      <c r="C9" s="14">
        <v>17764</v>
      </c>
      <c r="D9" s="14">
        <v>14690</v>
      </c>
      <c r="E9" s="14">
        <v>1887</v>
      </c>
      <c r="F9" s="14">
        <v>10957</v>
      </c>
      <c r="G9" s="14">
        <v>20818</v>
      </c>
      <c r="H9" s="14">
        <v>24218</v>
      </c>
      <c r="I9" s="14">
        <v>12694</v>
      </c>
      <c r="J9" s="14">
        <v>16026</v>
      </c>
      <c r="K9" s="14">
        <v>13580</v>
      </c>
      <c r="L9" s="14">
        <v>6867</v>
      </c>
      <c r="M9" s="14">
        <v>4306</v>
      </c>
      <c r="N9" s="12">
        <f aca="true" t="shared" si="2" ref="N9:N19">SUM(B9:M9)</f>
        <v>162585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18778</v>
      </c>
      <c r="C10" s="14">
        <f>+C9-C11</f>
        <v>17764</v>
      </c>
      <c r="D10" s="14">
        <f>+D9-D11</f>
        <v>14690</v>
      </c>
      <c r="E10" s="14">
        <f>+E9-E11</f>
        <v>1887</v>
      </c>
      <c r="F10" s="14">
        <f aca="true" t="shared" si="3" ref="F10:M10">+F9-F11</f>
        <v>10957</v>
      </c>
      <c r="G10" s="14">
        <f t="shared" si="3"/>
        <v>20818</v>
      </c>
      <c r="H10" s="14">
        <f t="shared" si="3"/>
        <v>24218</v>
      </c>
      <c r="I10" s="14">
        <f t="shared" si="3"/>
        <v>12694</v>
      </c>
      <c r="J10" s="14">
        <f t="shared" si="3"/>
        <v>16026</v>
      </c>
      <c r="K10" s="14">
        <f t="shared" si="3"/>
        <v>13580</v>
      </c>
      <c r="L10" s="14">
        <f t="shared" si="3"/>
        <v>6867</v>
      </c>
      <c r="M10" s="14">
        <f t="shared" si="3"/>
        <v>4306</v>
      </c>
      <c r="N10" s="12">
        <f t="shared" si="2"/>
        <v>162585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122708</v>
      </c>
      <c r="C12" s="14">
        <f>C13+C14+C15</f>
        <v>85898</v>
      </c>
      <c r="D12" s="14">
        <f>D13+D14+D15</f>
        <v>115246</v>
      </c>
      <c r="E12" s="14">
        <f>E13+E14+E15</f>
        <v>18339</v>
      </c>
      <c r="F12" s="14">
        <f aca="true" t="shared" si="4" ref="F12:M12">F13+F14+F15</f>
        <v>81340</v>
      </c>
      <c r="G12" s="14">
        <f t="shared" si="4"/>
        <v>129014</v>
      </c>
      <c r="H12" s="14">
        <f t="shared" si="4"/>
        <v>115947</v>
      </c>
      <c r="I12" s="14">
        <f t="shared" si="4"/>
        <v>118437</v>
      </c>
      <c r="J12" s="14">
        <f t="shared" si="4"/>
        <v>81982</v>
      </c>
      <c r="K12" s="14">
        <f t="shared" si="4"/>
        <v>105769</v>
      </c>
      <c r="L12" s="14">
        <f t="shared" si="4"/>
        <v>39490</v>
      </c>
      <c r="M12" s="14">
        <f t="shared" si="4"/>
        <v>23792</v>
      </c>
      <c r="N12" s="12">
        <f t="shared" si="2"/>
        <v>1037962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60021</v>
      </c>
      <c r="C13" s="14">
        <v>43954</v>
      </c>
      <c r="D13" s="14">
        <v>56541</v>
      </c>
      <c r="E13" s="14">
        <v>9119</v>
      </c>
      <c r="F13" s="14">
        <v>40159</v>
      </c>
      <c r="G13" s="14">
        <v>64294</v>
      </c>
      <c r="H13" s="14">
        <v>59935</v>
      </c>
      <c r="I13" s="14">
        <v>59437</v>
      </c>
      <c r="J13" s="14">
        <v>39513</v>
      </c>
      <c r="K13" s="14">
        <v>49734</v>
      </c>
      <c r="L13" s="14">
        <v>18562</v>
      </c>
      <c r="M13" s="14">
        <v>10893</v>
      </c>
      <c r="N13" s="12">
        <f t="shared" si="2"/>
        <v>512162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60030</v>
      </c>
      <c r="C14" s="14">
        <v>39201</v>
      </c>
      <c r="D14" s="14">
        <v>56931</v>
      </c>
      <c r="E14" s="14">
        <v>8739</v>
      </c>
      <c r="F14" s="14">
        <v>39187</v>
      </c>
      <c r="G14" s="14">
        <v>60362</v>
      </c>
      <c r="H14" s="14">
        <v>53094</v>
      </c>
      <c r="I14" s="14">
        <v>57110</v>
      </c>
      <c r="J14" s="14">
        <v>40560</v>
      </c>
      <c r="K14" s="14">
        <v>54153</v>
      </c>
      <c r="L14" s="14">
        <v>19983</v>
      </c>
      <c r="M14" s="14">
        <v>12496</v>
      </c>
      <c r="N14" s="12">
        <f t="shared" si="2"/>
        <v>501846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2657</v>
      </c>
      <c r="C15" s="14">
        <v>2743</v>
      </c>
      <c r="D15" s="14">
        <v>1774</v>
      </c>
      <c r="E15" s="14">
        <v>481</v>
      </c>
      <c r="F15" s="14">
        <v>1994</v>
      </c>
      <c r="G15" s="14">
        <v>4358</v>
      </c>
      <c r="H15" s="14">
        <v>2918</v>
      </c>
      <c r="I15" s="14">
        <v>1890</v>
      </c>
      <c r="J15" s="14">
        <v>1909</v>
      </c>
      <c r="K15" s="14">
        <v>1882</v>
      </c>
      <c r="L15" s="14">
        <v>945</v>
      </c>
      <c r="M15" s="14">
        <v>403</v>
      </c>
      <c r="N15" s="12">
        <f t="shared" si="2"/>
        <v>23954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25552</v>
      </c>
      <c r="C16" s="14">
        <f>C17+C18+C19</f>
        <v>16327</v>
      </c>
      <c r="D16" s="14">
        <f>D17+D18+D19</f>
        <v>20599</v>
      </c>
      <c r="E16" s="14">
        <f>E17+E18+E19</f>
        <v>3178</v>
      </c>
      <c r="F16" s="14">
        <f aca="true" t="shared" si="5" ref="F16:M16">F17+F18+F19</f>
        <v>15784</v>
      </c>
      <c r="G16" s="14">
        <f t="shared" si="5"/>
        <v>25681</v>
      </c>
      <c r="H16" s="14">
        <f t="shared" si="5"/>
        <v>22926</v>
      </c>
      <c r="I16" s="14">
        <f t="shared" si="5"/>
        <v>25056</v>
      </c>
      <c r="J16" s="14">
        <f t="shared" si="5"/>
        <v>17520</v>
      </c>
      <c r="K16" s="14">
        <f t="shared" si="5"/>
        <v>24814</v>
      </c>
      <c r="L16" s="14">
        <f t="shared" si="5"/>
        <v>7071</v>
      </c>
      <c r="M16" s="14">
        <f t="shared" si="5"/>
        <v>3538</v>
      </c>
      <c r="N16" s="12">
        <f t="shared" si="2"/>
        <v>208046</v>
      </c>
    </row>
    <row r="17" spans="1:25" ht="18.75" customHeight="1">
      <c r="A17" s="15" t="s">
        <v>16</v>
      </c>
      <c r="B17" s="14">
        <v>13739</v>
      </c>
      <c r="C17" s="14">
        <v>9462</v>
      </c>
      <c r="D17" s="14">
        <v>9787</v>
      </c>
      <c r="E17" s="14">
        <v>1743</v>
      </c>
      <c r="F17" s="14">
        <v>8247</v>
      </c>
      <c r="G17" s="14">
        <v>13712</v>
      </c>
      <c r="H17" s="14">
        <v>12389</v>
      </c>
      <c r="I17" s="14">
        <v>13995</v>
      </c>
      <c r="J17" s="14">
        <v>9293</v>
      </c>
      <c r="K17" s="14">
        <v>13415</v>
      </c>
      <c r="L17" s="14">
        <v>3704</v>
      </c>
      <c r="M17" s="14">
        <v>1737</v>
      </c>
      <c r="N17" s="12">
        <f t="shared" si="2"/>
        <v>111223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11143</v>
      </c>
      <c r="C18" s="14">
        <v>6200</v>
      </c>
      <c r="D18" s="14">
        <v>10304</v>
      </c>
      <c r="E18" s="14">
        <v>1348</v>
      </c>
      <c r="F18" s="14">
        <v>7041</v>
      </c>
      <c r="G18" s="14">
        <v>10884</v>
      </c>
      <c r="H18" s="14">
        <v>9754</v>
      </c>
      <c r="I18" s="14">
        <v>10668</v>
      </c>
      <c r="J18" s="14">
        <v>7783</v>
      </c>
      <c r="K18" s="14">
        <v>11006</v>
      </c>
      <c r="L18" s="14">
        <v>3172</v>
      </c>
      <c r="M18" s="14">
        <v>1742</v>
      </c>
      <c r="N18" s="12">
        <f t="shared" si="2"/>
        <v>91045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670</v>
      </c>
      <c r="C19" s="14">
        <v>665</v>
      </c>
      <c r="D19" s="14">
        <v>508</v>
      </c>
      <c r="E19" s="14">
        <v>87</v>
      </c>
      <c r="F19" s="14">
        <v>496</v>
      </c>
      <c r="G19" s="14">
        <v>1085</v>
      </c>
      <c r="H19" s="14">
        <v>783</v>
      </c>
      <c r="I19" s="14">
        <v>393</v>
      </c>
      <c r="J19" s="14">
        <v>444</v>
      </c>
      <c r="K19" s="14">
        <v>393</v>
      </c>
      <c r="L19" s="14">
        <v>195</v>
      </c>
      <c r="M19" s="14">
        <v>59</v>
      </c>
      <c r="N19" s="12">
        <f t="shared" si="2"/>
        <v>5778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86164</v>
      </c>
      <c r="C20" s="18">
        <f>C21+C22+C23</f>
        <v>50030</v>
      </c>
      <c r="D20" s="18">
        <f>D21+D22+D23</f>
        <v>56220</v>
      </c>
      <c r="E20" s="18">
        <f>E21+E22+E23</f>
        <v>9790</v>
      </c>
      <c r="F20" s="18">
        <f aca="true" t="shared" si="6" ref="F20:M20">F21+F22+F23</f>
        <v>44905</v>
      </c>
      <c r="G20" s="18">
        <f t="shared" si="6"/>
        <v>70507</v>
      </c>
      <c r="H20" s="18">
        <f t="shared" si="6"/>
        <v>72356</v>
      </c>
      <c r="I20" s="18">
        <f t="shared" si="6"/>
        <v>74559</v>
      </c>
      <c r="J20" s="18">
        <f t="shared" si="6"/>
        <v>46806</v>
      </c>
      <c r="K20" s="18">
        <f t="shared" si="6"/>
        <v>76879</v>
      </c>
      <c r="L20" s="18">
        <f t="shared" si="6"/>
        <v>24288</v>
      </c>
      <c r="M20" s="18">
        <f t="shared" si="6"/>
        <v>13327</v>
      </c>
      <c r="N20" s="12">
        <f aca="true" t="shared" si="7" ref="N20:N26">SUM(B20:M20)</f>
        <v>625831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45080</v>
      </c>
      <c r="C21" s="14">
        <v>28303</v>
      </c>
      <c r="D21" s="14">
        <v>29537</v>
      </c>
      <c r="E21" s="14">
        <v>5328</v>
      </c>
      <c r="F21" s="14">
        <v>24135</v>
      </c>
      <c r="G21" s="14">
        <v>38250</v>
      </c>
      <c r="H21" s="14">
        <v>41113</v>
      </c>
      <c r="I21" s="14">
        <v>40460</v>
      </c>
      <c r="J21" s="14">
        <v>24502</v>
      </c>
      <c r="K21" s="14">
        <v>38802</v>
      </c>
      <c r="L21" s="14">
        <v>12382</v>
      </c>
      <c r="M21" s="14">
        <v>6549</v>
      </c>
      <c r="N21" s="12">
        <f t="shared" si="7"/>
        <v>334441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39687</v>
      </c>
      <c r="C22" s="14">
        <v>20662</v>
      </c>
      <c r="D22" s="14">
        <v>25920</v>
      </c>
      <c r="E22" s="14">
        <v>4263</v>
      </c>
      <c r="F22" s="14">
        <v>19955</v>
      </c>
      <c r="G22" s="14">
        <v>30610</v>
      </c>
      <c r="H22" s="14">
        <v>30075</v>
      </c>
      <c r="I22" s="14">
        <v>33172</v>
      </c>
      <c r="J22" s="14">
        <v>21477</v>
      </c>
      <c r="K22" s="14">
        <v>37082</v>
      </c>
      <c r="L22" s="14">
        <v>11493</v>
      </c>
      <c r="M22" s="14">
        <v>6573</v>
      </c>
      <c r="N22" s="12">
        <f t="shared" si="7"/>
        <v>280969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1397</v>
      </c>
      <c r="C23" s="14">
        <v>1065</v>
      </c>
      <c r="D23" s="14">
        <v>763</v>
      </c>
      <c r="E23" s="14">
        <v>199</v>
      </c>
      <c r="F23" s="14">
        <v>815</v>
      </c>
      <c r="G23" s="14">
        <v>1647</v>
      </c>
      <c r="H23" s="14">
        <v>1168</v>
      </c>
      <c r="I23" s="14">
        <v>927</v>
      </c>
      <c r="J23" s="14">
        <v>827</v>
      </c>
      <c r="K23" s="14">
        <v>995</v>
      </c>
      <c r="L23" s="14">
        <v>413</v>
      </c>
      <c r="M23" s="14">
        <v>205</v>
      </c>
      <c r="N23" s="12">
        <f t="shared" si="7"/>
        <v>10421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121341</v>
      </c>
      <c r="C24" s="14">
        <f>C25+C26</f>
        <v>83237</v>
      </c>
      <c r="D24" s="14">
        <f>D25+D26</f>
        <v>89568</v>
      </c>
      <c r="E24" s="14">
        <f>E25+E26</f>
        <v>17469</v>
      </c>
      <c r="F24" s="14">
        <f aca="true" t="shared" si="8" ref="F24:M24">F25+F26</f>
        <v>78053</v>
      </c>
      <c r="G24" s="14">
        <f t="shared" si="8"/>
        <v>119704</v>
      </c>
      <c r="H24" s="14">
        <f t="shared" si="8"/>
        <v>101421</v>
      </c>
      <c r="I24" s="14">
        <f t="shared" si="8"/>
        <v>90761</v>
      </c>
      <c r="J24" s="14">
        <f t="shared" si="8"/>
        <v>68725</v>
      </c>
      <c r="K24" s="14">
        <f t="shared" si="8"/>
        <v>78723</v>
      </c>
      <c r="L24" s="14">
        <f t="shared" si="8"/>
        <v>22792</v>
      </c>
      <c r="M24" s="14">
        <f t="shared" si="8"/>
        <v>11380</v>
      </c>
      <c r="N24" s="12">
        <f t="shared" si="7"/>
        <v>883174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54269</v>
      </c>
      <c r="C25" s="14">
        <v>42240</v>
      </c>
      <c r="D25" s="14">
        <v>44684</v>
      </c>
      <c r="E25" s="14">
        <v>9505</v>
      </c>
      <c r="F25" s="14">
        <v>39346</v>
      </c>
      <c r="G25" s="14">
        <v>62243</v>
      </c>
      <c r="H25" s="14">
        <v>54677</v>
      </c>
      <c r="I25" s="14">
        <v>40546</v>
      </c>
      <c r="J25" s="14">
        <v>34152</v>
      </c>
      <c r="K25" s="14">
        <v>36259</v>
      </c>
      <c r="L25" s="14">
        <v>10876</v>
      </c>
      <c r="M25" s="14">
        <v>5077</v>
      </c>
      <c r="N25" s="12">
        <f t="shared" si="7"/>
        <v>433874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67072</v>
      </c>
      <c r="C26" s="14">
        <v>40997</v>
      </c>
      <c r="D26" s="14">
        <v>44884</v>
      </c>
      <c r="E26" s="14">
        <v>7964</v>
      </c>
      <c r="F26" s="14">
        <v>38707</v>
      </c>
      <c r="G26" s="14">
        <v>57461</v>
      </c>
      <c r="H26" s="14">
        <v>46744</v>
      </c>
      <c r="I26" s="14">
        <v>50215</v>
      </c>
      <c r="J26" s="14">
        <v>34573</v>
      </c>
      <c r="K26" s="14">
        <v>42464</v>
      </c>
      <c r="L26" s="14">
        <v>11916</v>
      </c>
      <c r="M26" s="14">
        <v>6303</v>
      </c>
      <c r="N26" s="12">
        <f t="shared" si="7"/>
        <v>449300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760959.61400478</v>
      </c>
      <c r="C36" s="61">
        <f aca="true" t="shared" si="11" ref="C36:M36">C37+C38+C39+C40</f>
        <v>497389.09630800004</v>
      </c>
      <c r="D36" s="61">
        <f t="shared" si="11"/>
        <v>548408.0025661499</v>
      </c>
      <c r="E36" s="61">
        <f t="shared" si="11"/>
        <v>128003.86159919998</v>
      </c>
      <c r="F36" s="61">
        <f t="shared" si="11"/>
        <v>490264.1065899501</v>
      </c>
      <c r="G36" s="61">
        <f t="shared" si="11"/>
        <v>615396.1496</v>
      </c>
      <c r="H36" s="61">
        <f t="shared" si="11"/>
        <v>663462.0212000001</v>
      </c>
      <c r="I36" s="61">
        <f t="shared" si="11"/>
        <v>617882.6410825999</v>
      </c>
      <c r="J36" s="61">
        <f t="shared" si="11"/>
        <v>500174.1998237</v>
      </c>
      <c r="K36" s="61">
        <f t="shared" si="11"/>
        <v>620312.9153064</v>
      </c>
      <c r="L36" s="61">
        <f t="shared" si="11"/>
        <v>247167.14096644</v>
      </c>
      <c r="M36" s="61">
        <f t="shared" si="11"/>
        <v>135772.00300608002</v>
      </c>
      <c r="N36" s="61">
        <f>N37+N38+N39+N40</f>
        <v>5825191.7520533</v>
      </c>
    </row>
    <row r="37" spans="1:14" ht="18.75" customHeight="1">
      <c r="A37" s="58" t="s">
        <v>55</v>
      </c>
      <c r="B37" s="55">
        <f aca="true" t="shared" si="12" ref="B37:M37">B29*B7</f>
        <v>760022.6555999999</v>
      </c>
      <c r="C37" s="55">
        <f t="shared" si="12"/>
        <v>496483.0624</v>
      </c>
      <c r="D37" s="55">
        <f t="shared" si="12"/>
        <v>537766.9804</v>
      </c>
      <c r="E37" s="55">
        <f t="shared" si="12"/>
        <v>127675.82629999999</v>
      </c>
      <c r="F37" s="55">
        <f t="shared" si="12"/>
        <v>489571.64100000006</v>
      </c>
      <c r="G37" s="55">
        <f t="shared" si="12"/>
        <v>614599.182</v>
      </c>
      <c r="H37" s="55">
        <f t="shared" si="12"/>
        <v>662450.922</v>
      </c>
      <c r="I37" s="55">
        <f t="shared" si="12"/>
        <v>617164.8372</v>
      </c>
      <c r="J37" s="55">
        <f t="shared" si="12"/>
        <v>499526.45210000005</v>
      </c>
      <c r="K37" s="55">
        <f t="shared" si="12"/>
        <v>619584.2785</v>
      </c>
      <c r="L37" s="55">
        <f t="shared" si="12"/>
        <v>246636.5812</v>
      </c>
      <c r="M37" s="55">
        <f t="shared" si="12"/>
        <v>135465.4749</v>
      </c>
      <c r="N37" s="57">
        <f>SUM(B37:M37)</f>
        <v>5806947.8936</v>
      </c>
    </row>
    <row r="38" spans="1:14" ht="18.75" customHeight="1">
      <c r="A38" s="58" t="s">
        <v>56</v>
      </c>
      <c r="B38" s="55">
        <f aca="true" t="shared" si="13" ref="B38:M38">B30*B7</f>
        <v>-2320.12159522</v>
      </c>
      <c r="C38" s="55">
        <f t="shared" si="13"/>
        <v>-1486.4860919999999</v>
      </c>
      <c r="D38" s="55">
        <f t="shared" si="13"/>
        <v>-1644.57783385</v>
      </c>
      <c r="E38" s="55">
        <f t="shared" si="13"/>
        <v>-318.2447008</v>
      </c>
      <c r="F38" s="55">
        <f t="shared" si="13"/>
        <v>-1468.93441005</v>
      </c>
      <c r="G38" s="55">
        <f t="shared" si="13"/>
        <v>-1865.1924000000001</v>
      </c>
      <c r="H38" s="55">
        <f t="shared" si="13"/>
        <v>-1886.4608</v>
      </c>
      <c r="I38" s="55">
        <f t="shared" si="13"/>
        <v>-1828.7961174</v>
      </c>
      <c r="J38" s="55">
        <f t="shared" si="13"/>
        <v>-1470.8522763</v>
      </c>
      <c r="K38" s="55">
        <f t="shared" si="13"/>
        <v>-1873.6031936</v>
      </c>
      <c r="L38" s="55">
        <f t="shared" si="13"/>
        <v>-740.60023356</v>
      </c>
      <c r="M38" s="55">
        <f t="shared" si="13"/>
        <v>-412.51189392000003</v>
      </c>
      <c r="N38" s="25">
        <f>SUM(B38:M38)</f>
        <v>-17316.3815467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10124.2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10124.2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-71356.4</v>
      </c>
      <c r="C42" s="25">
        <f aca="true" t="shared" si="15" ref="C42:M42">+C43+C46+C54+C55</f>
        <v>-67503.2</v>
      </c>
      <c r="D42" s="25">
        <f t="shared" si="15"/>
        <v>-55822</v>
      </c>
      <c r="E42" s="25">
        <f t="shared" si="15"/>
        <v>-7170.6</v>
      </c>
      <c r="F42" s="25">
        <f t="shared" si="15"/>
        <v>-41636.6</v>
      </c>
      <c r="G42" s="25">
        <f t="shared" si="15"/>
        <v>-79108.4</v>
      </c>
      <c r="H42" s="25">
        <f t="shared" si="15"/>
        <v>-92028.4</v>
      </c>
      <c r="I42" s="25">
        <f t="shared" si="15"/>
        <v>-48237.2</v>
      </c>
      <c r="J42" s="25">
        <f t="shared" si="15"/>
        <v>-60898.8</v>
      </c>
      <c r="K42" s="25">
        <f t="shared" si="15"/>
        <v>-51604</v>
      </c>
      <c r="L42" s="25">
        <f t="shared" si="15"/>
        <v>-26094.6</v>
      </c>
      <c r="M42" s="25">
        <f t="shared" si="15"/>
        <v>-16362.8</v>
      </c>
      <c r="N42" s="25">
        <f>+N43+N46+N54+N55</f>
        <v>-617823</v>
      </c>
    </row>
    <row r="43" spans="1:14" ht="18.75" customHeight="1">
      <c r="A43" s="17" t="s">
        <v>60</v>
      </c>
      <c r="B43" s="26">
        <f>B44+B45</f>
        <v>-71356.4</v>
      </c>
      <c r="C43" s="26">
        <f>C44+C45</f>
        <v>-67503.2</v>
      </c>
      <c r="D43" s="26">
        <f>D44+D45</f>
        <v>-55822</v>
      </c>
      <c r="E43" s="26">
        <f>E44+E45</f>
        <v>-7170.6</v>
      </c>
      <c r="F43" s="26">
        <f aca="true" t="shared" si="16" ref="F43:M43">F44+F45</f>
        <v>-41636.6</v>
      </c>
      <c r="G43" s="26">
        <f t="shared" si="16"/>
        <v>-79108.4</v>
      </c>
      <c r="H43" s="26">
        <f t="shared" si="16"/>
        <v>-92028.4</v>
      </c>
      <c r="I43" s="26">
        <f t="shared" si="16"/>
        <v>-48237.2</v>
      </c>
      <c r="J43" s="26">
        <f t="shared" si="16"/>
        <v>-60898.8</v>
      </c>
      <c r="K43" s="26">
        <f t="shared" si="16"/>
        <v>-51604</v>
      </c>
      <c r="L43" s="26">
        <f t="shared" si="16"/>
        <v>-26094.6</v>
      </c>
      <c r="M43" s="26">
        <f t="shared" si="16"/>
        <v>-16362.8</v>
      </c>
      <c r="N43" s="25">
        <f aca="true" t="shared" si="17" ref="N43:N55">SUM(B43:M43)</f>
        <v>-617823</v>
      </c>
    </row>
    <row r="44" spans="1:25" ht="18.75" customHeight="1">
      <c r="A44" s="13" t="s">
        <v>61</v>
      </c>
      <c r="B44" s="20">
        <f>ROUND(-B9*$D$3,2)</f>
        <v>-71356.4</v>
      </c>
      <c r="C44" s="20">
        <f>ROUND(-C9*$D$3,2)</f>
        <v>-67503.2</v>
      </c>
      <c r="D44" s="20">
        <f>ROUND(-D9*$D$3,2)</f>
        <v>-55822</v>
      </c>
      <c r="E44" s="20">
        <f>ROUND(-E9*$D$3,2)</f>
        <v>-7170.6</v>
      </c>
      <c r="F44" s="20">
        <f aca="true" t="shared" si="18" ref="F44:M44">ROUND(-F9*$D$3,2)</f>
        <v>-41636.6</v>
      </c>
      <c r="G44" s="20">
        <f t="shared" si="18"/>
        <v>-79108.4</v>
      </c>
      <c r="H44" s="20">
        <f t="shared" si="18"/>
        <v>-92028.4</v>
      </c>
      <c r="I44" s="20">
        <f t="shared" si="18"/>
        <v>-48237.2</v>
      </c>
      <c r="J44" s="20">
        <f t="shared" si="18"/>
        <v>-60898.8</v>
      </c>
      <c r="K44" s="20">
        <f t="shared" si="18"/>
        <v>-51604</v>
      </c>
      <c r="L44" s="20">
        <f t="shared" si="18"/>
        <v>-26094.6</v>
      </c>
      <c r="M44" s="20">
        <f t="shared" si="18"/>
        <v>-16362.8</v>
      </c>
      <c r="N44" s="47">
        <f t="shared" si="17"/>
        <v>-617823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689603.2140047799</v>
      </c>
      <c r="C57" s="29">
        <f t="shared" si="21"/>
        <v>429885.896308</v>
      </c>
      <c r="D57" s="29">
        <f t="shared" si="21"/>
        <v>492586.0025661499</v>
      </c>
      <c r="E57" s="29">
        <f t="shared" si="21"/>
        <v>120833.26159919998</v>
      </c>
      <c r="F57" s="29">
        <f t="shared" si="21"/>
        <v>448627.5065899501</v>
      </c>
      <c r="G57" s="29">
        <f t="shared" si="21"/>
        <v>536287.7496</v>
      </c>
      <c r="H57" s="29">
        <f t="shared" si="21"/>
        <v>571433.6212</v>
      </c>
      <c r="I57" s="29">
        <f t="shared" si="21"/>
        <v>569645.4410825999</v>
      </c>
      <c r="J57" s="29">
        <f t="shared" si="21"/>
        <v>439275.3998237</v>
      </c>
      <c r="K57" s="29">
        <f t="shared" si="21"/>
        <v>568708.9153064</v>
      </c>
      <c r="L57" s="29">
        <f t="shared" si="21"/>
        <v>221072.54096644</v>
      </c>
      <c r="M57" s="29">
        <f t="shared" si="21"/>
        <v>119409.20300608002</v>
      </c>
      <c r="N57" s="29">
        <f>SUM(B57:M57)</f>
        <v>5207368.752053301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689603.21</v>
      </c>
      <c r="C60" s="36">
        <f aca="true" t="shared" si="22" ref="C60:M60">SUM(C61:C74)</f>
        <v>429885.9</v>
      </c>
      <c r="D60" s="36">
        <f t="shared" si="22"/>
        <v>492586</v>
      </c>
      <c r="E60" s="36">
        <f t="shared" si="22"/>
        <v>120833.27</v>
      </c>
      <c r="F60" s="36">
        <f t="shared" si="22"/>
        <v>448627.51</v>
      </c>
      <c r="G60" s="36">
        <f t="shared" si="22"/>
        <v>536287.75</v>
      </c>
      <c r="H60" s="36">
        <f t="shared" si="22"/>
        <v>571433.62</v>
      </c>
      <c r="I60" s="36">
        <f t="shared" si="22"/>
        <v>569645.43</v>
      </c>
      <c r="J60" s="36">
        <f t="shared" si="22"/>
        <v>439275.4</v>
      </c>
      <c r="K60" s="36">
        <f t="shared" si="22"/>
        <v>568708.92</v>
      </c>
      <c r="L60" s="36">
        <f t="shared" si="22"/>
        <v>221072.54</v>
      </c>
      <c r="M60" s="36">
        <f t="shared" si="22"/>
        <v>119409.2</v>
      </c>
      <c r="N60" s="29">
        <f>SUM(N61:N74)</f>
        <v>5207368.75</v>
      </c>
    </row>
    <row r="61" spans="1:15" ht="18.75" customHeight="1">
      <c r="A61" s="17" t="s">
        <v>75</v>
      </c>
      <c r="B61" s="36">
        <v>124791.76</v>
      </c>
      <c r="C61" s="36">
        <v>124217.44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249009.2</v>
      </c>
      <c r="O61"/>
    </row>
    <row r="62" spans="1:15" ht="18.75" customHeight="1">
      <c r="A62" s="17" t="s">
        <v>76</v>
      </c>
      <c r="B62" s="36">
        <v>564811.45</v>
      </c>
      <c r="C62" s="36">
        <v>305668.46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870479.9099999999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492586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492586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120833.27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120833.27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448627.51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448627.51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536287.75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536287.75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438023.9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438023.9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133409.72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133409.72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569645.43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569645.43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439275.4</v>
      </c>
      <c r="K70" s="35">
        <v>0</v>
      </c>
      <c r="L70" s="35">
        <v>0</v>
      </c>
      <c r="M70" s="35">
        <v>0</v>
      </c>
      <c r="N70" s="29">
        <f t="shared" si="23"/>
        <v>439275.4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568708.92</v>
      </c>
      <c r="L71" s="35">
        <v>0</v>
      </c>
      <c r="M71" s="62"/>
      <c r="N71" s="26">
        <f t="shared" si="23"/>
        <v>568708.92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221072.54</v>
      </c>
      <c r="M72" s="35">
        <v>0</v>
      </c>
      <c r="N72" s="29">
        <f t="shared" si="23"/>
        <v>221072.54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119409.2</v>
      </c>
      <c r="N73" s="26">
        <f t="shared" si="23"/>
        <v>119409.2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2.302396307275345</v>
      </c>
      <c r="C78" s="45">
        <v>2.2433800302808002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1.9810516677865533</v>
      </c>
      <c r="C79" s="45">
        <v>1.869360607646322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1.8165441176221555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2.5265748494798963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2.1219971805190903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1.6826791503975675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1.9804121632940626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1.935246852957802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1.9218326228747737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2.1647033866834877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2.0693306933978284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2.4591787814546104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2.4097403937681703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2016-10-25T17:59:27Z</dcterms:modified>
  <cp:category/>
  <cp:version/>
  <cp:contentType/>
  <cp:contentStatus/>
</cp:coreProperties>
</file>