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<sst xmlns="http://schemas.openxmlformats.org/spreadsheetml/2006/main" count="134" uniqueCount="134">
  <si>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</si>
  <si>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</si>
  <si>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</si>
  <si>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</si>
  <si>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</si>
  <si>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</si>
  <si>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</si>
  <si>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</si>
  <si>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</si>
  <si>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</si>
  <si>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</si>
  <si>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</si>
  <si>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</si>
  <si>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</si>
  <si>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</si>
  <si>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</si>
  <si>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</si>
  <si>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</si>
  <si>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</si>
  <si>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</si>
  <si>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</si>
  <si>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</si>
  <si>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</si>
  <si>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</si>
  <si>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</si>
  <si>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</si>
  <si>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</si>
  <si>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</si>
  <si>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</si>
  <si>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</si>
  <si>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</si>
  <si>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</si>
  <si>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</si>
  <si>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</si>
  <si>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</si>
  <si>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</si>
  <si>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</si>
  <si>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</si>
  <si>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</si>
  <si>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</si>
  <si>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</si>
  <si>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</si>
  <si>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</si>
  <si>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</si>
  <si>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</si>
  <si>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</si>
  <si>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</si>
  <si>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</si>
  <si>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</si>
  <si>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</si>
  <si>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</si>
  <si>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</si>
  <si>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</si>
  <si>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</si>
  <si>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</si>
  <si>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</si>
  <si>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</si>
  <si>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</si>
  <si>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</si>
  <si>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</si>
  <si>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</si>
  <si>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</si>
  <si>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</si>
  <si>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</si>
  <si>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</si>
  <si>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</si>
  <si>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</si>
  <si>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</si>
  <si>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</si>
  <si>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</si>
  <si>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</si>
  <si>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</si>
  <si>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</si>
  <si>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</si>
  <si>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</si>
  <si>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</si>
  <si>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</si>
  <si>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</si>
  <si>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</si>
  <si>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</si>
  <si>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</si>
  <si>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</si>
  <si>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</si>
  <si>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</si>
  <si>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</si>
  <si>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</si>
  <si>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</si>
  <si>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</si>
  <si>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</si>
  <si>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</si>
  <si>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</si>
  <si>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</si>
  <si>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</si>
  <si>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</si>
  <si>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</si>
  <si>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</si>
  <si>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</si>
  <si>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</si>
  <si>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</si>
  <si>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</si>
  <si>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</si>
  <si>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</si>
  <si>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</si>
  <si>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</si>
  <si>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</si>
  <si>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</si>
  <si>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</si>
  <si>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</si>
  <si>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</si>
  <si>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</si>
  <si>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</si>
  <si>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</si>
  <si>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</si>
  <si>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</si>
  <si>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</si>
  <si>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</si>
  <si>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</si>
  <si>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</si>
  <si>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</si>
  <si>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</si>
  <si>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</si>
  <si>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</si>
  <si>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</si>
  <si>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</si>
  <si>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</si>
  <si>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</si>
  <si>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</si>
  <si>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</si>
  <si>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</si>
  <si>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</si>
  <si>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</si>
  <si>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</si>
  <si>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</si>
  <si>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02/09/16 - VENCIMENTO 14/09/16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</si>
</sst>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623181</v>
      </c>
      <c r="C7" s="9">
        <f t="shared" si="0"/>
        <v>786552</v>
      </c>
      <c r="D7" s="9">
        <f t="shared" si="0"/>
        <v>830001</v>
      </c>
      <c r="E7" s="9">
        <f t="shared" si="0"/>
        <v>551531</v>
      </c>
      <c r="F7" s="9">
        <f t="shared" si="0"/>
        <v>749415</v>
      </c>
      <c r="G7" s="9">
        <f t="shared" si="0"/>
        <v>1249046</v>
      </c>
      <c r="H7" s="9">
        <f t="shared" si="0"/>
        <v>566553</v>
      </c>
      <c r="I7" s="9">
        <f t="shared" si="0"/>
        <v>126286</v>
      </c>
      <c r="J7" s="9">
        <f t="shared" si="0"/>
        <v>332432</v>
      </c>
      <c r="K7" s="9">
        <f t="shared" si="0"/>
        <v>5814997</v>
      </c>
      <c r="L7" s="52"/>
    </row>
    <row r="8" spans="1:11" ht="17.25" customHeight="1">
      <c r="A8" s="10" t="s">
        <v>99</v>
      </c>
      <c r="B8" s="11">
        <f>B9+B12+B16</f>
        <v>301959</v>
      </c>
      <c r="C8" s="11">
        <f aca="true" t="shared" si="1" ref="C8:J8">C9+C12+C16</f>
        <v>390956</v>
      </c>
      <c r="D8" s="11">
        <f t="shared" si="1"/>
        <v>388400</v>
      </c>
      <c r="E8" s="11">
        <f t="shared" si="1"/>
        <v>276085</v>
      </c>
      <c r="F8" s="11">
        <f t="shared" si="1"/>
        <v>363184</v>
      </c>
      <c r="G8" s="11">
        <f t="shared" si="1"/>
        <v>610917</v>
      </c>
      <c r="H8" s="11">
        <f t="shared" si="1"/>
        <v>306055</v>
      </c>
      <c r="I8" s="11">
        <f t="shared" si="1"/>
        <v>56639</v>
      </c>
      <c r="J8" s="11">
        <f t="shared" si="1"/>
        <v>152065</v>
      </c>
      <c r="K8" s="11">
        <f>SUM(B8:J8)</f>
        <v>2846260</v>
      </c>
    </row>
    <row r="9" spans="1:11" ht="17.25" customHeight="1">
      <c r="A9" s="15" t="s">
        <v>17</v>
      </c>
      <c r="B9" s="13">
        <f>+B10+B11</f>
        <v>37297</v>
      </c>
      <c r="C9" s="13">
        <f aca="true" t="shared" si="2" ref="C9:J9">+C10+C11</f>
        <v>51584</v>
      </c>
      <c r="D9" s="13">
        <f t="shared" si="2"/>
        <v>46477</v>
      </c>
      <c r="E9" s="13">
        <f t="shared" si="2"/>
        <v>34873</v>
      </c>
      <c r="F9" s="13">
        <f t="shared" si="2"/>
        <v>41176</v>
      </c>
      <c r="G9" s="13">
        <f t="shared" si="2"/>
        <v>52859</v>
      </c>
      <c r="H9" s="13">
        <f t="shared" si="2"/>
        <v>46667</v>
      </c>
      <c r="I9" s="13">
        <f t="shared" si="2"/>
        <v>8342</v>
      </c>
      <c r="J9" s="13">
        <f t="shared" si="2"/>
        <v>16648</v>
      </c>
      <c r="K9" s="11">
        <f>SUM(B9:J9)</f>
        <v>335923</v>
      </c>
    </row>
    <row r="10" spans="1:11" ht="17.25" customHeight="1">
      <c r="A10" s="29" t="s">
        <v>18</v>
      </c>
      <c r="B10" s="13">
        <v>37297</v>
      </c>
      <c r="C10" s="13">
        <v>51584</v>
      </c>
      <c r="D10" s="13">
        <v>46477</v>
      </c>
      <c r="E10" s="13">
        <v>34873</v>
      </c>
      <c r="F10" s="13">
        <v>41176</v>
      </c>
      <c r="G10" s="13">
        <v>52859</v>
      </c>
      <c r="H10" s="13">
        <v>46667</v>
      </c>
      <c r="I10" s="13">
        <v>8342</v>
      </c>
      <c r="J10" s="13">
        <v>16648</v>
      </c>
      <c r="K10" s="11">
        <f>SUM(B10:J10)</f>
        <v>335923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226053</v>
      </c>
      <c r="C12" s="17">
        <f t="shared" si="3"/>
        <v>292671</v>
      </c>
      <c r="D12" s="17">
        <f t="shared" si="3"/>
        <v>294215</v>
      </c>
      <c r="E12" s="17">
        <f t="shared" si="3"/>
        <v>208034</v>
      </c>
      <c r="F12" s="17">
        <f t="shared" si="3"/>
        <v>270759</v>
      </c>
      <c r="G12" s="17">
        <f t="shared" si="3"/>
        <v>466791</v>
      </c>
      <c r="H12" s="17">
        <f t="shared" si="3"/>
        <v>225434</v>
      </c>
      <c r="I12" s="17">
        <f t="shared" si="3"/>
        <v>40721</v>
      </c>
      <c r="J12" s="17">
        <f t="shared" si="3"/>
        <v>116067</v>
      </c>
      <c r="K12" s="11">
        <f aca="true" t="shared" si="4" ref="K12:K27">SUM(B12:J12)</f>
        <v>2140745</v>
      </c>
    </row>
    <row r="13" spans="1:13" ht="17.25" customHeight="1">
      <c r="A13" s="14" t="s">
        <v>20</v>
      </c>
      <c r="B13" s="13">
        <v>105940</v>
      </c>
      <c r="C13" s="13">
        <v>147061</v>
      </c>
      <c r="D13" s="13">
        <v>152138</v>
      </c>
      <c r="E13" s="13">
        <v>104856</v>
      </c>
      <c r="F13" s="13">
        <v>134235</v>
      </c>
      <c r="G13" s="13">
        <v>218482</v>
      </c>
      <c r="H13" s="13">
        <v>104034</v>
      </c>
      <c r="I13" s="13">
        <v>22303</v>
      </c>
      <c r="J13" s="13">
        <v>59969</v>
      </c>
      <c r="K13" s="11">
        <f t="shared" si="4"/>
        <v>1049018</v>
      </c>
      <c r="L13" s="52"/>
      <c r="M13" s="53"/>
    </row>
    <row r="14" spans="1:12" ht="17.25" customHeight="1">
      <c r="A14" s="14" t="s">
        <v>21</v>
      </c>
      <c r="B14" s="13">
        <v>110118</v>
      </c>
      <c r="C14" s="13">
        <v>131070</v>
      </c>
      <c r="D14" s="13">
        <v>131332</v>
      </c>
      <c r="E14" s="13">
        <v>93895</v>
      </c>
      <c r="F14" s="13">
        <v>126816</v>
      </c>
      <c r="G14" s="13">
        <v>233362</v>
      </c>
      <c r="H14" s="13">
        <v>106324</v>
      </c>
      <c r="I14" s="13">
        <v>15908</v>
      </c>
      <c r="J14" s="13">
        <v>52567</v>
      </c>
      <c r="K14" s="11">
        <f t="shared" si="4"/>
        <v>1001392</v>
      </c>
      <c r="L14" s="52"/>
    </row>
    <row r="15" spans="1:11" ht="17.25" customHeight="1">
      <c r="A15" s="14" t="s">
        <v>22</v>
      </c>
      <c r="B15" s="13">
        <v>9995</v>
      </c>
      <c r="C15" s="13">
        <v>14540</v>
      </c>
      <c r="D15" s="13">
        <v>10745</v>
      </c>
      <c r="E15" s="13">
        <v>9283</v>
      </c>
      <c r="F15" s="13">
        <v>9708</v>
      </c>
      <c r="G15" s="13">
        <v>14947</v>
      </c>
      <c r="H15" s="13">
        <v>15076</v>
      </c>
      <c r="I15" s="13">
        <v>2510</v>
      </c>
      <c r="J15" s="13">
        <v>3531</v>
      </c>
      <c r="K15" s="11">
        <f t="shared" si="4"/>
        <v>90335</v>
      </c>
    </row>
    <row r="16" spans="1:11" ht="17.25" customHeight="1">
      <c r="A16" s="15" t="s">
        <v>95</v>
      </c>
      <c r="B16" s="13">
        <f>B17+B18+B19</f>
        <v>38609</v>
      </c>
      <c r="C16" s="13">
        <f aca="true" t="shared" si="5" ref="C16:J16">C17+C18+C19</f>
        <v>46701</v>
      </c>
      <c r="D16" s="13">
        <f t="shared" si="5"/>
        <v>47708</v>
      </c>
      <c r="E16" s="13">
        <f t="shared" si="5"/>
        <v>33178</v>
      </c>
      <c r="F16" s="13">
        <f t="shared" si="5"/>
        <v>51249</v>
      </c>
      <c r="G16" s="13">
        <f t="shared" si="5"/>
        <v>91267</v>
      </c>
      <c r="H16" s="13">
        <f t="shared" si="5"/>
        <v>33954</v>
      </c>
      <c r="I16" s="13">
        <f t="shared" si="5"/>
        <v>7576</v>
      </c>
      <c r="J16" s="13">
        <f t="shared" si="5"/>
        <v>19350</v>
      </c>
      <c r="K16" s="11">
        <f t="shared" si="4"/>
        <v>369592</v>
      </c>
    </row>
    <row r="17" spans="1:11" ht="17.25" customHeight="1">
      <c r="A17" s="14" t="s">
        <v>96</v>
      </c>
      <c r="B17" s="13">
        <v>22697</v>
      </c>
      <c r="C17" s="13">
        <v>29765</v>
      </c>
      <c r="D17" s="13">
        <v>28571</v>
      </c>
      <c r="E17" s="13">
        <v>19730</v>
      </c>
      <c r="F17" s="13">
        <v>30976</v>
      </c>
      <c r="G17" s="13">
        <v>52364</v>
      </c>
      <c r="H17" s="13">
        <v>21163</v>
      </c>
      <c r="I17" s="13">
        <v>4903</v>
      </c>
      <c r="J17" s="13">
        <v>11509</v>
      </c>
      <c r="K17" s="11">
        <f t="shared" si="4"/>
        <v>221678</v>
      </c>
    </row>
    <row r="18" spans="1:11" ht="17.25" customHeight="1">
      <c r="A18" s="14" t="s">
        <v>97</v>
      </c>
      <c r="B18" s="13">
        <v>13804</v>
      </c>
      <c r="C18" s="13">
        <v>14115</v>
      </c>
      <c r="D18" s="13">
        <v>17325</v>
      </c>
      <c r="E18" s="13">
        <v>11764</v>
      </c>
      <c r="F18" s="13">
        <v>18335</v>
      </c>
      <c r="G18" s="13">
        <v>35723</v>
      </c>
      <c r="H18" s="13">
        <v>10172</v>
      </c>
      <c r="I18" s="13">
        <v>2229</v>
      </c>
      <c r="J18" s="13">
        <v>7121</v>
      </c>
      <c r="K18" s="11">
        <f t="shared" si="4"/>
        <v>130588</v>
      </c>
    </row>
    <row r="19" spans="1:11" ht="17.25" customHeight="1">
      <c r="A19" s="14" t="s">
        <v>98</v>
      </c>
      <c r="B19" s="13">
        <v>2108</v>
      </c>
      <c r="C19" s="13">
        <v>2821</v>
      </c>
      <c r="D19" s="13">
        <v>1812</v>
      </c>
      <c r="E19" s="13">
        <v>1684</v>
      </c>
      <c r="F19" s="13">
        <v>1938</v>
      </c>
      <c r="G19" s="13">
        <v>3180</v>
      </c>
      <c r="H19" s="13">
        <v>2619</v>
      </c>
      <c r="I19" s="13">
        <v>444</v>
      </c>
      <c r="J19" s="13">
        <v>720</v>
      </c>
      <c r="K19" s="11">
        <f t="shared" si="4"/>
        <v>17326</v>
      </c>
    </row>
    <row r="20" spans="1:11" ht="17.25" customHeight="1">
      <c r="A20" s="16" t="s">
        <v>23</v>
      </c>
      <c r="B20" s="11">
        <f>+B21+B22+B23</f>
        <v>160621</v>
      </c>
      <c r="C20" s="11">
        <f aca="true" t="shared" si="6" ref="C20:J20">+C21+C22+C23</f>
        <v>179669</v>
      </c>
      <c r="D20" s="11">
        <f t="shared" si="6"/>
        <v>206704</v>
      </c>
      <c r="E20" s="11">
        <f t="shared" si="6"/>
        <v>131036</v>
      </c>
      <c r="F20" s="11">
        <f t="shared" si="6"/>
        <v>206613</v>
      </c>
      <c r="G20" s="11">
        <f t="shared" si="6"/>
        <v>383276</v>
      </c>
      <c r="H20" s="11">
        <f t="shared" si="6"/>
        <v>136235</v>
      </c>
      <c r="I20" s="11">
        <f t="shared" si="6"/>
        <v>31728</v>
      </c>
      <c r="J20" s="11">
        <f t="shared" si="6"/>
        <v>77004</v>
      </c>
      <c r="K20" s="11">
        <f t="shared" si="4"/>
        <v>1512886</v>
      </c>
    </row>
    <row r="21" spans="1:12" ht="17.25" customHeight="1">
      <c r="A21" s="12" t="s">
        <v>24</v>
      </c>
      <c r="B21" s="13">
        <v>83951</v>
      </c>
      <c r="C21" s="13">
        <v>102997</v>
      </c>
      <c r="D21" s="13">
        <v>120178</v>
      </c>
      <c r="E21" s="13">
        <v>74950</v>
      </c>
      <c r="F21" s="13">
        <v>115430</v>
      </c>
      <c r="G21" s="13">
        <v>197403</v>
      </c>
      <c r="H21" s="13">
        <v>74678</v>
      </c>
      <c r="I21" s="13">
        <v>19346</v>
      </c>
      <c r="J21" s="13">
        <v>43635</v>
      </c>
      <c r="K21" s="11">
        <f t="shared" si="4"/>
        <v>832568</v>
      </c>
      <c r="L21" s="52"/>
    </row>
    <row r="22" spans="1:12" ht="17.25" customHeight="1">
      <c r="A22" s="12" t="s">
        <v>25</v>
      </c>
      <c r="B22" s="13">
        <v>72324</v>
      </c>
      <c r="C22" s="13">
        <v>71266</v>
      </c>
      <c r="D22" s="13">
        <v>81965</v>
      </c>
      <c r="E22" s="13">
        <v>52830</v>
      </c>
      <c r="F22" s="13">
        <v>87123</v>
      </c>
      <c r="G22" s="13">
        <v>178630</v>
      </c>
      <c r="H22" s="13">
        <v>56461</v>
      </c>
      <c r="I22" s="13">
        <v>11436</v>
      </c>
      <c r="J22" s="13">
        <v>31897</v>
      </c>
      <c r="K22" s="11">
        <f t="shared" si="4"/>
        <v>643932</v>
      </c>
      <c r="L22" s="52"/>
    </row>
    <row r="23" spans="1:11" ht="17.25" customHeight="1">
      <c r="A23" s="12" t="s">
        <v>26</v>
      </c>
      <c r="B23" s="13">
        <v>4346</v>
      </c>
      <c r="C23" s="13">
        <v>5406</v>
      </c>
      <c r="D23" s="13">
        <v>4561</v>
      </c>
      <c r="E23" s="13">
        <v>3256</v>
      </c>
      <c r="F23" s="13">
        <v>4060</v>
      </c>
      <c r="G23" s="13">
        <v>7243</v>
      </c>
      <c r="H23" s="13">
        <v>5096</v>
      </c>
      <c r="I23" s="13">
        <v>946</v>
      </c>
      <c r="J23" s="13">
        <v>1472</v>
      </c>
      <c r="K23" s="11">
        <f t="shared" si="4"/>
        <v>36386</v>
      </c>
    </row>
    <row r="24" spans="1:11" ht="17.25" customHeight="1">
      <c r="A24" s="16" t="s">
        <v>27</v>
      </c>
      <c r="B24" s="13">
        <f>+B25+B26</f>
        <v>160601</v>
      </c>
      <c r="C24" s="13">
        <f aca="true" t="shared" si="7" ref="C24:J24">+C25+C26</f>
        <v>215927</v>
      </c>
      <c r="D24" s="13">
        <f t="shared" si="7"/>
        <v>234897</v>
      </c>
      <c r="E24" s="13">
        <f t="shared" si="7"/>
        <v>144410</v>
      </c>
      <c r="F24" s="13">
        <f t="shared" si="7"/>
        <v>179618</v>
      </c>
      <c r="G24" s="13">
        <f t="shared" si="7"/>
        <v>254853</v>
      </c>
      <c r="H24" s="13">
        <f t="shared" si="7"/>
        <v>119556</v>
      </c>
      <c r="I24" s="13">
        <f t="shared" si="7"/>
        <v>37919</v>
      </c>
      <c r="J24" s="13">
        <f t="shared" si="7"/>
        <v>103363</v>
      </c>
      <c r="K24" s="11">
        <f t="shared" si="4"/>
        <v>1451144</v>
      </c>
    </row>
    <row r="25" spans="1:12" ht="17.25" customHeight="1">
      <c r="A25" s="12" t="s">
        <v>131</v>
      </c>
      <c r="B25" s="13">
        <v>69593</v>
      </c>
      <c r="C25" s="13">
        <v>104667</v>
      </c>
      <c r="D25" s="13">
        <v>122118</v>
      </c>
      <c r="E25" s="13">
        <v>71424</v>
      </c>
      <c r="F25" s="13">
        <v>84275</v>
      </c>
      <c r="G25" s="13">
        <v>112018</v>
      </c>
      <c r="H25" s="13">
        <v>53698</v>
      </c>
      <c r="I25" s="13">
        <v>21750</v>
      </c>
      <c r="J25" s="13">
        <v>51187</v>
      </c>
      <c r="K25" s="11">
        <f t="shared" si="4"/>
        <v>690730</v>
      </c>
      <c r="L25" s="52"/>
    </row>
    <row r="26" spans="1:12" ht="17.25" customHeight="1">
      <c r="A26" s="12" t="s">
        <v>132</v>
      </c>
      <c r="B26" s="13">
        <v>91008</v>
      </c>
      <c r="C26" s="13">
        <v>111260</v>
      </c>
      <c r="D26" s="13">
        <v>112779</v>
      </c>
      <c r="E26" s="13">
        <v>72986</v>
      </c>
      <c r="F26" s="13">
        <v>95343</v>
      </c>
      <c r="G26" s="13">
        <v>142835</v>
      </c>
      <c r="H26" s="13">
        <v>65858</v>
      </c>
      <c r="I26" s="13">
        <v>16169</v>
      </c>
      <c r="J26" s="13">
        <v>52176</v>
      </c>
      <c r="K26" s="11">
        <f t="shared" si="4"/>
        <v>760414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4707</v>
      </c>
      <c r="I27" s="11">
        <v>0</v>
      </c>
      <c r="J27" s="11">
        <v>0</v>
      </c>
      <c r="K27" s="11">
        <f t="shared" si="4"/>
        <v>4707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19003.12</v>
      </c>
      <c r="I35" s="19">
        <v>0</v>
      </c>
      <c r="J35" s="19">
        <v>0</v>
      </c>
      <c r="K35" s="23">
        <f>SUM(B35:J35)</f>
        <v>19003.12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1751909.4</v>
      </c>
      <c r="C47" s="22">
        <f aca="true" t="shared" si="12" ref="C47:H47">+C48+C57</f>
        <v>2470799.04</v>
      </c>
      <c r="D47" s="22">
        <f t="shared" si="12"/>
        <v>2932752.39</v>
      </c>
      <c r="E47" s="22">
        <f t="shared" si="12"/>
        <v>1665157.8299999998</v>
      </c>
      <c r="F47" s="22">
        <f t="shared" si="12"/>
        <v>2233019.75</v>
      </c>
      <c r="G47" s="22">
        <f t="shared" si="12"/>
        <v>3136789.7</v>
      </c>
      <c r="H47" s="22">
        <f t="shared" si="12"/>
        <v>1655101.12</v>
      </c>
      <c r="I47" s="22">
        <f>+I48+I57</f>
        <v>638974.19</v>
      </c>
      <c r="J47" s="22">
        <f>+J48+J57</f>
        <v>1012770.8600000001</v>
      </c>
      <c r="K47" s="22">
        <f>SUM(B47:J47)</f>
        <v>17497274.28</v>
      </c>
    </row>
    <row r="48" spans="1:11" ht="17.25" customHeight="1">
      <c r="A48" s="16" t="s">
        <v>113</v>
      </c>
      <c r="B48" s="23">
        <f>SUM(B49:B56)</f>
        <v>1732546.5</v>
      </c>
      <c r="C48" s="23">
        <f aca="true" t="shared" si="13" ref="C48:J48">SUM(C49:C56)</f>
        <v>2446911.93</v>
      </c>
      <c r="D48" s="23">
        <f t="shared" si="13"/>
        <v>2906907.25</v>
      </c>
      <c r="E48" s="23">
        <f t="shared" si="13"/>
        <v>1642440.8599999999</v>
      </c>
      <c r="F48" s="23">
        <f t="shared" si="13"/>
        <v>2209236.09</v>
      </c>
      <c r="G48" s="23">
        <f t="shared" si="13"/>
        <v>3107062.6300000004</v>
      </c>
      <c r="H48" s="23">
        <f t="shared" si="13"/>
        <v>1634844.7300000002</v>
      </c>
      <c r="I48" s="23">
        <f t="shared" si="13"/>
        <v>638974.19</v>
      </c>
      <c r="J48" s="23">
        <f t="shared" si="13"/>
        <v>998748.4500000001</v>
      </c>
      <c r="K48" s="23">
        <f aca="true" t="shared" si="14" ref="K48:K57">SUM(B48:J48)</f>
        <v>17317672.63</v>
      </c>
    </row>
    <row r="49" spans="1:11" ht="17.25" customHeight="1">
      <c r="A49" s="34" t="s">
        <v>44</v>
      </c>
      <c r="B49" s="23">
        <f aca="true" t="shared" si="15" ref="B49:H49">ROUND(B30*B7,2)</f>
        <v>1731446.09</v>
      </c>
      <c r="C49" s="23">
        <f t="shared" si="15"/>
        <v>2439569.68</v>
      </c>
      <c r="D49" s="23">
        <f t="shared" si="15"/>
        <v>2904671.5</v>
      </c>
      <c r="E49" s="23">
        <f t="shared" si="15"/>
        <v>1641521.72</v>
      </c>
      <c r="F49" s="23">
        <f t="shared" si="15"/>
        <v>2207476.82</v>
      </c>
      <c r="G49" s="23">
        <f t="shared" si="15"/>
        <v>3104503.83</v>
      </c>
      <c r="H49" s="23">
        <f t="shared" si="15"/>
        <v>1614732.71</v>
      </c>
      <c r="I49" s="23">
        <f>ROUND(I30*I7,2)</f>
        <v>637908.47</v>
      </c>
      <c r="J49" s="23">
        <f>ROUND(J30*J7,2)</f>
        <v>996531.41</v>
      </c>
      <c r="K49" s="23">
        <f t="shared" si="14"/>
        <v>17278362.23</v>
      </c>
    </row>
    <row r="50" spans="1:11" ht="17.25" customHeight="1">
      <c r="A50" s="34" t="s">
        <v>45</v>
      </c>
      <c r="B50" s="19">
        <v>0</v>
      </c>
      <c r="C50" s="23">
        <f>ROUND(C31*C7,2)</f>
        <v>5422.63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5422.63</v>
      </c>
    </row>
    <row r="51" spans="1:11" ht="17.25" customHeight="1">
      <c r="A51" s="67" t="s">
        <v>106</v>
      </c>
      <c r="B51" s="68">
        <f aca="true" t="shared" si="16" ref="B51:H51">ROUND(B32*B7,2)</f>
        <v>-2991.27</v>
      </c>
      <c r="C51" s="68">
        <f t="shared" si="16"/>
        <v>-3854.1</v>
      </c>
      <c r="D51" s="68">
        <f t="shared" si="16"/>
        <v>-4150.01</v>
      </c>
      <c r="E51" s="68">
        <f t="shared" si="16"/>
        <v>-2526.26</v>
      </c>
      <c r="F51" s="68">
        <f t="shared" si="16"/>
        <v>-3522.25</v>
      </c>
      <c r="G51" s="68">
        <f t="shared" si="16"/>
        <v>-4871.28</v>
      </c>
      <c r="H51" s="68">
        <f t="shared" si="16"/>
        <v>-2606.14</v>
      </c>
      <c r="I51" s="19">
        <v>0</v>
      </c>
      <c r="J51" s="19">
        <v>0</v>
      </c>
      <c r="K51" s="68">
        <f>SUM(B51:J51)</f>
        <v>-24521.309999999998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19003.12</v>
      </c>
      <c r="I53" s="31">
        <f>+I35</f>
        <v>0</v>
      </c>
      <c r="J53" s="31">
        <f>+J35</f>
        <v>0</v>
      </c>
      <c r="K53" s="23">
        <f t="shared" si="14"/>
        <v>19003.12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19362.9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179601.65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-230395.80000000002</v>
      </c>
      <c r="C61" s="35">
        <f t="shared" si="17"/>
        <v>-258414.82</v>
      </c>
      <c r="D61" s="35">
        <f t="shared" si="17"/>
        <v>-268082.45</v>
      </c>
      <c r="E61" s="35">
        <f t="shared" si="17"/>
        <v>-322859.84</v>
      </c>
      <c r="F61" s="35">
        <f t="shared" si="17"/>
        <v>-309091.03</v>
      </c>
      <c r="G61" s="35">
        <f t="shared" si="17"/>
        <v>-332953.05000000005</v>
      </c>
      <c r="H61" s="35">
        <f t="shared" si="17"/>
        <v>-217415.23</v>
      </c>
      <c r="I61" s="35">
        <f t="shared" si="17"/>
        <v>-104560.85999999999</v>
      </c>
      <c r="J61" s="35">
        <f t="shared" si="17"/>
        <v>-80362.43</v>
      </c>
      <c r="K61" s="35">
        <f>SUM(B61:J61)</f>
        <v>-2124135.5100000002</v>
      </c>
    </row>
    <row r="62" spans="1:11" ht="18.75" customHeight="1">
      <c r="A62" s="16" t="s">
        <v>75</v>
      </c>
      <c r="B62" s="35">
        <f aca="true" t="shared" si="18" ref="B62:J62">B63+B64+B65+B66+B67+B68</f>
        <v>-205491.67</v>
      </c>
      <c r="C62" s="35">
        <f t="shared" si="18"/>
        <v>-199609.24</v>
      </c>
      <c r="D62" s="35">
        <f t="shared" si="18"/>
        <v>-202631.90000000002</v>
      </c>
      <c r="E62" s="35">
        <f t="shared" si="18"/>
        <v>-282597.75</v>
      </c>
      <c r="F62" s="35">
        <f t="shared" si="18"/>
        <v>-259038.82</v>
      </c>
      <c r="G62" s="35">
        <f t="shared" si="18"/>
        <v>-278412.4</v>
      </c>
      <c r="H62" s="35">
        <f t="shared" si="18"/>
        <v>-177334.6</v>
      </c>
      <c r="I62" s="35">
        <f t="shared" si="18"/>
        <v>-31699.6</v>
      </c>
      <c r="J62" s="35">
        <f t="shared" si="18"/>
        <v>-63262.4</v>
      </c>
      <c r="K62" s="35">
        <f aca="true" t="shared" si="19" ref="K62:K91">SUM(B62:J62)</f>
        <v>-1700078.3800000004</v>
      </c>
    </row>
    <row r="63" spans="1:11" ht="18.75" customHeight="1">
      <c r="A63" s="12" t="s">
        <v>76</v>
      </c>
      <c r="B63" s="35">
        <f>-ROUND(B9*$D$3,2)</f>
        <v>-141728.6</v>
      </c>
      <c r="C63" s="35">
        <f aca="true" t="shared" si="20" ref="C63:J63">-ROUND(C9*$D$3,2)</f>
        <v>-196019.2</v>
      </c>
      <c r="D63" s="35">
        <f t="shared" si="20"/>
        <v>-176612.6</v>
      </c>
      <c r="E63" s="35">
        <f t="shared" si="20"/>
        <v>-132517.4</v>
      </c>
      <c r="F63" s="35">
        <f t="shared" si="20"/>
        <v>-156468.8</v>
      </c>
      <c r="G63" s="35">
        <f t="shared" si="20"/>
        <v>-200864.2</v>
      </c>
      <c r="H63" s="35">
        <f t="shared" si="20"/>
        <v>-177334.6</v>
      </c>
      <c r="I63" s="35">
        <f t="shared" si="20"/>
        <v>-31699.6</v>
      </c>
      <c r="J63" s="35">
        <f t="shared" si="20"/>
        <v>-63262.4</v>
      </c>
      <c r="K63" s="35">
        <f t="shared" si="19"/>
        <v>-1276507.4000000001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-1060.2</v>
      </c>
      <c r="C65" s="35">
        <v>-212.8</v>
      </c>
      <c r="D65" s="35">
        <v>-319.2</v>
      </c>
      <c r="E65" s="35">
        <v>-1067.8</v>
      </c>
      <c r="F65" s="35">
        <v>-752.4</v>
      </c>
      <c r="G65" s="35">
        <v>-851.2</v>
      </c>
      <c r="H65" s="19">
        <v>0</v>
      </c>
      <c r="I65" s="19">
        <v>0</v>
      </c>
      <c r="J65" s="19">
        <v>0</v>
      </c>
      <c r="K65" s="35">
        <f t="shared" si="19"/>
        <v>-4263.6</v>
      </c>
    </row>
    <row r="66" spans="1:11" ht="18.75" customHeight="1">
      <c r="A66" s="12" t="s">
        <v>107</v>
      </c>
      <c r="B66" s="35">
        <v>-1170.4</v>
      </c>
      <c r="C66" s="35">
        <v>-372.4</v>
      </c>
      <c r="D66" s="35">
        <v>-558.6</v>
      </c>
      <c r="E66" s="35">
        <v>-771.4</v>
      </c>
      <c r="F66" s="35">
        <v>-26.6</v>
      </c>
      <c r="G66" s="35">
        <v>-638.4</v>
      </c>
      <c r="H66" s="19">
        <v>0</v>
      </c>
      <c r="I66" s="19">
        <v>0</v>
      </c>
      <c r="J66" s="19">
        <v>0</v>
      </c>
      <c r="K66" s="35">
        <f t="shared" si="19"/>
        <v>-3537.8</v>
      </c>
    </row>
    <row r="67" spans="1:11" ht="18.75" customHeight="1">
      <c r="A67" s="12" t="s">
        <v>53</v>
      </c>
      <c r="B67" s="35">
        <v>-61532.47</v>
      </c>
      <c r="C67" s="35">
        <v>-3004.84</v>
      </c>
      <c r="D67" s="35">
        <v>-25141.5</v>
      </c>
      <c r="E67" s="35">
        <v>-148241.15</v>
      </c>
      <c r="F67" s="35">
        <v>-101791.02</v>
      </c>
      <c r="G67" s="35">
        <v>-76058.6</v>
      </c>
      <c r="H67" s="19">
        <v>0</v>
      </c>
      <c r="I67" s="19">
        <v>0</v>
      </c>
      <c r="J67" s="19">
        <v>0</v>
      </c>
      <c r="K67" s="35">
        <f t="shared" si="19"/>
        <v>-415769.57999999996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-24904.13</v>
      </c>
      <c r="C69" s="68">
        <f t="shared" si="21"/>
        <v>-58805.58</v>
      </c>
      <c r="D69" s="68">
        <f t="shared" si="21"/>
        <v>-65450.55</v>
      </c>
      <c r="E69" s="68">
        <f t="shared" si="21"/>
        <v>-40262.090000000004</v>
      </c>
      <c r="F69" s="68">
        <f t="shared" si="21"/>
        <v>-50052.21000000001</v>
      </c>
      <c r="G69" s="68">
        <f t="shared" si="21"/>
        <v>-54540.65</v>
      </c>
      <c r="H69" s="68">
        <f t="shared" si="21"/>
        <v>-40080.630000000005</v>
      </c>
      <c r="I69" s="68">
        <f t="shared" si="21"/>
        <v>-72861.26</v>
      </c>
      <c r="J69" s="68">
        <f t="shared" si="21"/>
        <v>-17100.03</v>
      </c>
      <c r="K69" s="68">
        <f t="shared" si="19"/>
        <v>-424057.13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-10393.18</v>
      </c>
      <c r="C76" s="35">
        <v>-37663.92</v>
      </c>
      <c r="D76" s="35">
        <v>-44427.38</v>
      </c>
      <c r="E76" s="35">
        <v>-26297.33</v>
      </c>
      <c r="F76" s="35">
        <v>-30468.4</v>
      </c>
      <c r="G76" s="35">
        <v>-25291.29</v>
      </c>
      <c r="H76" s="35">
        <v>-25761.58</v>
      </c>
      <c r="I76" s="35">
        <v>-5476.12</v>
      </c>
      <c r="J76" s="35">
        <v>-6722.41</v>
      </c>
      <c r="K76" s="68">
        <f t="shared" si="19"/>
        <v>-212501.61000000002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1521513.6</v>
      </c>
      <c r="C104" s="24">
        <f t="shared" si="22"/>
        <v>2212384.22</v>
      </c>
      <c r="D104" s="24">
        <f t="shared" si="22"/>
        <v>2664669.9400000004</v>
      </c>
      <c r="E104" s="24">
        <f t="shared" si="22"/>
        <v>1342297.9899999998</v>
      </c>
      <c r="F104" s="24">
        <f t="shared" si="22"/>
        <v>1923928.7199999997</v>
      </c>
      <c r="G104" s="24">
        <f t="shared" si="22"/>
        <v>2803836.6500000004</v>
      </c>
      <c r="H104" s="24">
        <f t="shared" si="22"/>
        <v>1437685.89</v>
      </c>
      <c r="I104" s="24">
        <f>+I105+I106</f>
        <v>534413.33</v>
      </c>
      <c r="J104" s="24">
        <f>+J105+J106</f>
        <v>932408.43</v>
      </c>
      <c r="K104" s="48">
        <f>SUM(B104:J104)</f>
        <v>15373138.77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1502150.7000000002</v>
      </c>
      <c r="C105" s="24">
        <f t="shared" si="23"/>
        <v>2188497.1100000003</v>
      </c>
      <c r="D105" s="24">
        <f t="shared" si="23"/>
        <v>2638824.8000000003</v>
      </c>
      <c r="E105" s="24">
        <f t="shared" si="23"/>
        <v>1319581.0199999998</v>
      </c>
      <c r="F105" s="24">
        <f t="shared" si="23"/>
        <v>1900145.0599999998</v>
      </c>
      <c r="G105" s="24">
        <f t="shared" si="23"/>
        <v>2774109.5800000005</v>
      </c>
      <c r="H105" s="24">
        <f t="shared" si="23"/>
        <v>1417429.5</v>
      </c>
      <c r="I105" s="24">
        <f t="shared" si="23"/>
        <v>534413.33</v>
      </c>
      <c r="J105" s="24">
        <f t="shared" si="23"/>
        <v>918386.02</v>
      </c>
      <c r="K105" s="48">
        <f>SUM(B105:J105)</f>
        <v>15193537.120000001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19362.9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179601.65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15373138.789999995</v>
      </c>
      <c r="L112" s="54"/>
    </row>
    <row r="113" spans="1:11" ht="18.75" customHeight="1">
      <c r="A113" s="26" t="s">
        <v>71</v>
      </c>
      <c r="B113" s="27">
        <v>199367.81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199367.81</v>
      </c>
    </row>
    <row r="114" spans="1:11" ht="18.75" customHeight="1">
      <c r="A114" s="26" t="s">
        <v>72</v>
      </c>
      <c r="B114" s="27">
        <v>1322145.79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1322145.79</v>
      </c>
    </row>
    <row r="115" spans="1:11" ht="18.75" customHeight="1">
      <c r="A115" s="26" t="s">
        <v>73</v>
      </c>
      <c r="B115" s="40">
        <v>0</v>
      </c>
      <c r="C115" s="27">
        <f>+C104</f>
        <v>2212384.22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2212384.22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2664669.9400000004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2664669.9400000004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1342297.9899999998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1342297.9899999998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356897.52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356897.52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664820.93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664820.93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99589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99589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802621.28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802621.28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843275.41</v>
      </c>
      <c r="H122" s="40">
        <v>0</v>
      </c>
      <c r="I122" s="40">
        <v>0</v>
      </c>
      <c r="J122" s="40">
        <v>0</v>
      </c>
      <c r="K122" s="41">
        <f t="shared" si="25"/>
        <v>843275.41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64799.86</v>
      </c>
      <c r="H123" s="40">
        <v>0</v>
      </c>
      <c r="I123" s="40">
        <v>0</v>
      </c>
      <c r="J123" s="40">
        <v>0</v>
      </c>
      <c r="K123" s="41">
        <f t="shared" si="25"/>
        <v>64799.86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416216.7</v>
      </c>
      <c r="H124" s="40">
        <v>0</v>
      </c>
      <c r="I124" s="40">
        <v>0</v>
      </c>
      <c r="J124" s="40">
        <v>0</v>
      </c>
      <c r="K124" s="41">
        <f t="shared" si="25"/>
        <v>416216.7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403465.24</v>
      </c>
      <c r="H125" s="40">
        <v>0</v>
      </c>
      <c r="I125" s="40">
        <v>0</v>
      </c>
      <c r="J125" s="40">
        <v>0</v>
      </c>
      <c r="K125" s="41">
        <f t="shared" si="25"/>
        <v>403465.24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1076079.45</v>
      </c>
      <c r="H126" s="40">
        <v>0</v>
      </c>
      <c r="I126" s="40">
        <v>0</v>
      </c>
      <c r="J126" s="40">
        <v>0</v>
      </c>
      <c r="K126" s="41">
        <f t="shared" si="25"/>
        <v>1076079.45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514875.94</v>
      </c>
      <c r="I127" s="40">
        <v>0</v>
      </c>
      <c r="J127" s="40">
        <v>0</v>
      </c>
      <c r="K127" s="41">
        <f t="shared" si="25"/>
        <v>514875.94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922809.95</v>
      </c>
      <c r="I128" s="40">
        <v>0</v>
      </c>
      <c r="J128" s="40">
        <v>0</v>
      </c>
      <c r="K128" s="41">
        <f t="shared" si="25"/>
        <v>922809.95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534413.33</v>
      </c>
      <c r="J129" s="40">
        <v>0</v>
      </c>
      <c r="K129" s="41">
        <f t="shared" si="25"/>
        <v>534413.33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932408.43</v>
      </c>
      <c r="K130" s="44">
        <f t="shared" si="25"/>
        <v>932408.43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2016-09-13T18:45:14Z</dcterms:modified>
  <cp:category/>
  <cp:version/>
  <cp:contentType/>
  <cp:contentStatus/>
</cp:coreProperties>
</file>