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<sst xmlns="http://schemas.openxmlformats.org/spreadsheetml/2006/main" count="134" uniqueCount="134">
  <si>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</si>
  <si>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</si>
  <si>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</si>
  <si>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</si>
  <si>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</si>
  <si>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</si>
  <si>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</si>
  <si>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</si>
  <si>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</si>
  <si>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</si>
  <si>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</si>
  <si>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</si>
  <si>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</si>
  <si>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</si>
  <si>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</si>
  <si>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</si>
  <si>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</si>
  <si>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</si>
  <si>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</si>
  <si>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</si>
  <si>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</si>
  <si>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</si>
  <si>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</si>
  <si>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</si>
  <si>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</si>
  <si>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</si>
  <si>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</si>
  <si>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</si>
  <si>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</si>
  <si>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</si>
  <si>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</si>
  <si>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</si>
  <si>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</si>
  <si>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</si>
  <si>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</si>
  <si>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</si>
  <si>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</si>
  <si>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</si>
  <si>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</si>
  <si>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</si>
  <si>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</si>
  <si>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</si>
  <si>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</si>
  <si>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</si>
  <si>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</si>
  <si>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</si>
  <si>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</si>
  <si>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</si>
  <si>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</si>
  <si>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</si>
  <si>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</si>
  <si>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</si>
  <si>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</si>
  <si>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</si>
  <si>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</si>
  <si>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</si>
  <si>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</si>
  <si>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</si>
  <si>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</si>
  <si>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</si>
  <si>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</si>
  <si>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</si>
  <si>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</si>
  <si>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</si>
  <si>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</si>
  <si>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</si>
  <si>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</si>
  <si>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</si>
  <si>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</si>
  <si>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</si>
  <si>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</si>
  <si>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</si>
  <si>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</si>
  <si>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</si>
  <si>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</si>
  <si>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</si>
  <si>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</si>
  <si>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</si>
  <si>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</si>
  <si>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</si>
  <si>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</si>
  <si>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</si>
  <si>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</si>
  <si>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</si>
  <si>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</si>
  <si>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</si>
  <si>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</si>
  <si>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</si>
  <si>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</si>
  <si>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</si>
  <si>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</si>
  <si>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</si>
  <si>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</si>
  <si>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</si>
  <si>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</si>
  <si>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</si>
  <si>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</si>
  <si>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</si>
  <si>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</si>
  <si>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</si>
  <si>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</si>
  <si>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</si>
  <si>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</si>
  <si>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</si>
  <si>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</si>
  <si>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</si>
  <si>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</si>
  <si>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</si>
  <si>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</si>
  <si>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</si>
  <si>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</si>
  <si>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</si>
  <si>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</si>
  <si>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</si>
  <si>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</si>
  <si>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</si>
  <si>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</si>
  <si>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</si>
  <si>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</si>
  <si>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</si>
  <si>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</si>
  <si>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</si>
  <si>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</si>
  <si>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</si>
  <si>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</si>
  <si>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</si>
  <si>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</si>
  <si>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</si>
  <si>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</si>
  <si>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</si>
  <si>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</si>
  <si>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</si>
  <si>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</si>
  <si>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04/09/16 - VENCIMENTO 14/09/16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</si>
</sst>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173202</v>
      </c>
      <c r="C7" s="9">
        <f t="shared" si="0"/>
        <v>240705</v>
      </c>
      <c r="D7" s="9">
        <f t="shared" si="0"/>
        <v>252693</v>
      </c>
      <c r="E7" s="9">
        <f t="shared" si="0"/>
        <v>142165</v>
      </c>
      <c r="F7" s="9">
        <f t="shared" si="0"/>
        <v>236779</v>
      </c>
      <c r="G7" s="9">
        <f t="shared" si="0"/>
        <v>391707</v>
      </c>
      <c r="H7" s="9">
        <f t="shared" si="0"/>
        <v>138002</v>
      </c>
      <c r="I7" s="9">
        <f t="shared" si="0"/>
        <v>28256</v>
      </c>
      <c r="J7" s="9">
        <f t="shared" si="0"/>
        <v>116345</v>
      </c>
      <c r="K7" s="9">
        <f t="shared" si="0"/>
        <v>1719854</v>
      </c>
      <c r="L7" s="52"/>
    </row>
    <row r="8" spans="1:11" ht="17.25" customHeight="1">
      <c r="A8" s="10" t="s">
        <v>99</v>
      </c>
      <c r="B8" s="11">
        <f>B9+B12+B16</f>
        <v>82011</v>
      </c>
      <c r="C8" s="11">
        <f aca="true" t="shared" si="1" ref="C8:J8">C9+C12+C16</f>
        <v>118899</v>
      </c>
      <c r="D8" s="11">
        <f t="shared" si="1"/>
        <v>117928</v>
      </c>
      <c r="E8" s="11">
        <f t="shared" si="1"/>
        <v>71293</v>
      </c>
      <c r="F8" s="11">
        <f t="shared" si="1"/>
        <v>110880</v>
      </c>
      <c r="G8" s="11">
        <f t="shared" si="1"/>
        <v>189135</v>
      </c>
      <c r="H8" s="11">
        <f t="shared" si="1"/>
        <v>76440</v>
      </c>
      <c r="I8" s="11">
        <f t="shared" si="1"/>
        <v>12345</v>
      </c>
      <c r="J8" s="11">
        <f t="shared" si="1"/>
        <v>55088</v>
      </c>
      <c r="K8" s="11">
        <f>SUM(B8:J8)</f>
        <v>834019</v>
      </c>
    </row>
    <row r="9" spans="1:11" ht="17.25" customHeight="1">
      <c r="A9" s="15" t="s">
        <v>17</v>
      </c>
      <c r="B9" s="13">
        <f>+B10+B11</f>
        <v>14796</v>
      </c>
      <c r="C9" s="13">
        <f aca="true" t="shared" si="2" ref="C9:J9">+C10+C11</f>
        <v>23250</v>
      </c>
      <c r="D9" s="13">
        <f t="shared" si="2"/>
        <v>21441</v>
      </c>
      <c r="E9" s="13">
        <f t="shared" si="2"/>
        <v>13240</v>
      </c>
      <c r="F9" s="13">
        <f t="shared" si="2"/>
        <v>17451</v>
      </c>
      <c r="G9" s="13">
        <f t="shared" si="2"/>
        <v>22090</v>
      </c>
      <c r="H9" s="13">
        <f t="shared" si="2"/>
        <v>14934</v>
      </c>
      <c r="I9" s="13">
        <f t="shared" si="2"/>
        <v>2732</v>
      </c>
      <c r="J9" s="13">
        <f t="shared" si="2"/>
        <v>9677</v>
      </c>
      <c r="K9" s="11">
        <f>SUM(B9:J9)</f>
        <v>139611</v>
      </c>
    </row>
    <row r="10" spans="1:11" ht="17.25" customHeight="1">
      <c r="A10" s="29" t="s">
        <v>18</v>
      </c>
      <c r="B10" s="13">
        <v>14796</v>
      </c>
      <c r="C10" s="13">
        <v>23250</v>
      </c>
      <c r="D10" s="13">
        <v>21441</v>
      </c>
      <c r="E10" s="13">
        <v>13240</v>
      </c>
      <c r="F10" s="13">
        <v>17451</v>
      </c>
      <c r="G10" s="13">
        <v>22090</v>
      </c>
      <c r="H10" s="13">
        <v>14934</v>
      </c>
      <c r="I10" s="13">
        <v>2732</v>
      </c>
      <c r="J10" s="13">
        <v>9677</v>
      </c>
      <c r="K10" s="11">
        <f>SUM(B10:J10)</f>
        <v>139611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55574</v>
      </c>
      <c r="C12" s="17">
        <f t="shared" si="3"/>
        <v>80617</v>
      </c>
      <c r="D12" s="17">
        <f t="shared" si="3"/>
        <v>80888</v>
      </c>
      <c r="E12" s="17">
        <f t="shared" si="3"/>
        <v>49192</v>
      </c>
      <c r="F12" s="17">
        <f t="shared" si="3"/>
        <v>76350</v>
      </c>
      <c r="G12" s="17">
        <f t="shared" si="3"/>
        <v>135358</v>
      </c>
      <c r="H12" s="17">
        <f t="shared" si="3"/>
        <v>52674</v>
      </c>
      <c r="I12" s="17">
        <f t="shared" si="3"/>
        <v>7871</v>
      </c>
      <c r="J12" s="17">
        <f t="shared" si="3"/>
        <v>38036</v>
      </c>
      <c r="K12" s="11">
        <f aca="true" t="shared" si="4" ref="K12:K27">SUM(B12:J12)</f>
        <v>576560</v>
      </c>
    </row>
    <row r="13" spans="1:13" ht="17.25" customHeight="1">
      <c r="A13" s="14" t="s">
        <v>20</v>
      </c>
      <c r="B13" s="13">
        <v>25202</v>
      </c>
      <c r="C13" s="13">
        <v>39722</v>
      </c>
      <c r="D13" s="13">
        <v>39958</v>
      </c>
      <c r="E13" s="13">
        <v>24768</v>
      </c>
      <c r="F13" s="13">
        <v>34598</v>
      </c>
      <c r="G13" s="13">
        <v>56985</v>
      </c>
      <c r="H13" s="13">
        <v>22710</v>
      </c>
      <c r="I13" s="13">
        <v>4242</v>
      </c>
      <c r="J13" s="13">
        <v>19202</v>
      </c>
      <c r="K13" s="11">
        <f t="shared" si="4"/>
        <v>267387</v>
      </c>
      <c r="L13" s="52"/>
      <c r="M13" s="53"/>
    </row>
    <row r="14" spans="1:12" ht="17.25" customHeight="1">
      <c r="A14" s="14" t="s">
        <v>21</v>
      </c>
      <c r="B14" s="13">
        <v>28765</v>
      </c>
      <c r="C14" s="13">
        <v>38481</v>
      </c>
      <c r="D14" s="13">
        <v>39234</v>
      </c>
      <c r="E14" s="13">
        <v>22936</v>
      </c>
      <c r="F14" s="13">
        <v>40001</v>
      </c>
      <c r="G14" s="13">
        <v>75822</v>
      </c>
      <c r="H14" s="13">
        <v>27777</v>
      </c>
      <c r="I14" s="13">
        <v>3378</v>
      </c>
      <c r="J14" s="13">
        <v>18156</v>
      </c>
      <c r="K14" s="11">
        <f t="shared" si="4"/>
        <v>294550</v>
      </c>
      <c r="L14" s="52"/>
    </row>
    <row r="15" spans="1:11" ht="17.25" customHeight="1">
      <c r="A15" s="14" t="s">
        <v>22</v>
      </c>
      <c r="B15" s="13">
        <v>1607</v>
      </c>
      <c r="C15" s="13">
        <v>2414</v>
      </c>
      <c r="D15" s="13">
        <v>1696</v>
      </c>
      <c r="E15" s="13">
        <v>1488</v>
      </c>
      <c r="F15" s="13">
        <v>1751</v>
      </c>
      <c r="G15" s="13">
        <v>2551</v>
      </c>
      <c r="H15" s="13">
        <v>2187</v>
      </c>
      <c r="I15" s="13">
        <v>251</v>
      </c>
      <c r="J15" s="13">
        <v>678</v>
      </c>
      <c r="K15" s="11">
        <f t="shared" si="4"/>
        <v>14623</v>
      </c>
    </row>
    <row r="16" spans="1:11" ht="17.25" customHeight="1">
      <c r="A16" s="15" t="s">
        <v>95</v>
      </c>
      <c r="B16" s="13">
        <f>B17+B18+B19</f>
        <v>11641</v>
      </c>
      <c r="C16" s="13">
        <f aca="true" t="shared" si="5" ref="C16:J16">C17+C18+C19</f>
        <v>15032</v>
      </c>
      <c r="D16" s="13">
        <f t="shared" si="5"/>
        <v>15599</v>
      </c>
      <c r="E16" s="13">
        <f t="shared" si="5"/>
        <v>8861</v>
      </c>
      <c r="F16" s="13">
        <f t="shared" si="5"/>
        <v>17079</v>
      </c>
      <c r="G16" s="13">
        <f t="shared" si="5"/>
        <v>31687</v>
      </c>
      <c r="H16" s="13">
        <f t="shared" si="5"/>
        <v>8832</v>
      </c>
      <c r="I16" s="13">
        <f t="shared" si="5"/>
        <v>1742</v>
      </c>
      <c r="J16" s="13">
        <f t="shared" si="5"/>
        <v>7375</v>
      </c>
      <c r="K16" s="11">
        <f t="shared" si="4"/>
        <v>117848</v>
      </c>
    </row>
    <row r="17" spans="1:11" ht="17.25" customHeight="1">
      <c r="A17" s="14" t="s">
        <v>96</v>
      </c>
      <c r="B17" s="13">
        <v>6727</v>
      </c>
      <c r="C17" s="13">
        <v>9354</v>
      </c>
      <c r="D17" s="13">
        <v>9190</v>
      </c>
      <c r="E17" s="13">
        <v>5311</v>
      </c>
      <c r="F17" s="13">
        <v>9814</v>
      </c>
      <c r="G17" s="13">
        <v>15882</v>
      </c>
      <c r="H17" s="13">
        <v>5135</v>
      </c>
      <c r="I17" s="13">
        <v>1096</v>
      </c>
      <c r="J17" s="13">
        <v>4234</v>
      </c>
      <c r="K17" s="11">
        <f t="shared" si="4"/>
        <v>66743</v>
      </c>
    </row>
    <row r="18" spans="1:11" ht="17.25" customHeight="1">
      <c r="A18" s="14" t="s">
        <v>97</v>
      </c>
      <c r="B18" s="13">
        <v>4436</v>
      </c>
      <c r="C18" s="13">
        <v>5091</v>
      </c>
      <c r="D18" s="13">
        <v>6036</v>
      </c>
      <c r="E18" s="13">
        <v>3228</v>
      </c>
      <c r="F18" s="13">
        <v>6882</v>
      </c>
      <c r="G18" s="13">
        <v>15143</v>
      </c>
      <c r="H18" s="13">
        <v>3284</v>
      </c>
      <c r="I18" s="13">
        <v>594</v>
      </c>
      <c r="J18" s="13">
        <v>2962</v>
      </c>
      <c r="K18" s="11">
        <f t="shared" si="4"/>
        <v>47656</v>
      </c>
    </row>
    <row r="19" spans="1:11" ht="17.25" customHeight="1">
      <c r="A19" s="14" t="s">
        <v>98</v>
      </c>
      <c r="B19" s="13">
        <v>478</v>
      </c>
      <c r="C19" s="13">
        <v>587</v>
      </c>
      <c r="D19" s="13">
        <v>373</v>
      </c>
      <c r="E19" s="13">
        <v>322</v>
      </c>
      <c r="F19" s="13">
        <v>383</v>
      </c>
      <c r="G19" s="13">
        <v>662</v>
      </c>
      <c r="H19" s="13">
        <v>413</v>
      </c>
      <c r="I19" s="13">
        <v>52</v>
      </c>
      <c r="J19" s="13">
        <v>179</v>
      </c>
      <c r="K19" s="11">
        <f t="shared" si="4"/>
        <v>3449</v>
      </c>
    </row>
    <row r="20" spans="1:11" ht="17.25" customHeight="1">
      <c r="A20" s="16" t="s">
        <v>23</v>
      </c>
      <c r="B20" s="11">
        <f>+B21+B22+B23</f>
        <v>44371</v>
      </c>
      <c r="C20" s="11">
        <f aca="true" t="shared" si="6" ref="C20:J20">+C21+C22+C23</f>
        <v>53220</v>
      </c>
      <c r="D20" s="11">
        <f t="shared" si="6"/>
        <v>62893</v>
      </c>
      <c r="E20" s="11">
        <f t="shared" si="6"/>
        <v>32302</v>
      </c>
      <c r="F20" s="11">
        <f t="shared" si="6"/>
        <v>68770</v>
      </c>
      <c r="G20" s="11">
        <f t="shared" si="6"/>
        <v>124329</v>
      </c>
      <c r="H20" s="11">
        <f t="shared" si="6"/>
        <v>32952</v>
      </c>
      <c r="I20" s="11">
        <f t="shared" si="6"/>
        <v>6868</v>
      </c>
      <c r="J20" s="11">
        <f t="shared" si="6"/>
        <v>25772</v>
      </c>
      <c r="K20" s="11">
        <f t="shared" si="4"/>
        <v>451477</v>
      </c>
    </row>
    <row r="21" spans="1:12" ht="17.25" customHeight="1">
      <c r="A21" s="12" t="s">
        <v>24</v>
      </c>
      <c r="B21" s="13">
        <v>23473</v>
      </c>
      <c r="C21" s="13">
        <v>31483</v>
      </c>
      <c r="D21" s="13">
        <v>36885</v>
      </c>
      <c r="E21" s="13">
        <v>18922</v>
      </c>
      <c r="F21" s="13">
        <v>36420</v>
      </c>
      <c r="G21" s="13">
        <v>58757</v>
      </c>
      <c r="H21" s="13">
        <v>17623</v>
      </c>
      <c r="I21" s="13">
        <v>4417</v>
      </c>
      <c r="J21" s="13">
        <v>14634</v>
      </c>
      <c r="K21" s="11">
        <f t="shared" si="4"/>
        <v>242614</v>
      </c>
      <c r="L21" s="52"/>
    </row>
    <row r="22" spans="1:12" ht="17.25" customHeight="1">
      <c r="A22" s="12" t="s">
        <v>25</v>
      </c>
      <c r="B22" s="13">
        <v>20185</v>
      </c>
      <c r="C22" s="13">
        <v>20832</v>
      </c>
      <c r="D22" s="13">
        <v>25212</v>
      </c>
      <c r="E22" s="13">
        <v>12837</v>
      </c>
      <c r="F22" s="13">
        <v>31549</v>
      </c>
      <c r="G22" s="13">
        <v>64179</v>
      </c>
      <c r="H22" s="13">
        <v>14686</v>
      </c>
      <c r="I22" s="13">
        <v>2331</v>
      </c>
      <c r="J22" s="13">
        <v>10829</v>
      </c>
      <c r="K22" s="11">
        <f t="shared" si="4"/>
        <v>202640</v>
      </c>
      <c r="L22" s="52"/>
    </row>
    <row r="23" spans="1:11" ht="17.25" customHeight="1">
      <c r="A23" s="12" t="s">
        <v>26</v>
      </c>
      <c r="B23" s="13">
        <v>713</v>
      </c>
      <c r="C23" s="13">
        <v>905</v>
      </c>
      <c r="D23" s="13">
        <v>796</v>
      </c>
      <c r="E23" s="13">
        <v>543</v>
      </c>
      <c r="F23" s="13">
        <v>801</v>
      </c>
      <c r="G23" s="13">
        <v>1393</v>
      </c>
      <c r="H23" s="13">
        <v>643</v>
      </c>
      <c r="I23" s="13">
        <v>120</v>
      </c>
      <c r="J23" s="13">
        <v>309</v>
      </c>
      <c r="K23" s="11">
        <f t="shared" si="4"/>
        <v>6223</v>
      </c>
    </row>
    <row r="24" spans="1:11" ht="17.25" customHeight="1">
      <c r="A24" s="16" t="s">
        <v>27</v>
      </c>
      <c r="B24" s="13">
        <f>+B25+B26</f>
        <v>46820</v>
      </c>
      <c r="C24" s="13">
        <f aca="true" t="shared" si="7" ref="C24:J24">+C25+C26</f>
        <v>68586</v>
      </c>
      <c r="D24" s="13">
        <f t="shared" si="7"/>
        <v>71872</v>
      </c>
      <c r="E24" s="13">
        <f t="shared" si="7"/>
        <v>38570</v>
      </c>
      <c r="F24" s="13">
        <f t="shared" si="7"/>
        <v>57129</v>
      </c>
      <c r="G24" s="13">
        <f t="shared" si="7"/>
        <v>78243</v>
      </c>
      <c r="H24" s="13">
        <f t="shared" si="7"/>
        <v>28138</v>
      </c>
      <c r="I24" s="13">
        <f t="shared" si="7"/>
        <v>9043</v>
      </c>
      <c r="J24" s="13">
        <f t="shared" si="7"/>
        <v>35485</v>
      </c>
      <c r="K24" s="11">
        <f t="shared" si="4"/>
        <v>433886</v>
      </c>
    </row>
    <row r="25" spans="1:12" ht="17.25" customHeight="1">
      <c r="A25" s="12" t="s">
        <v>131</v>
      </c>
      <c r="B25" s="13">
        <v>24544</v>
      </c>
      <c r="C25" s="13">
        <v>37125</v>
      </c>
      <c r="D25" s="13">
        <v>43001</v>
      </c>
      <c r="E25" s="13">
        <v>22226</v>
      </c>
      <c r="F25" s="13">
        <v>30365</v>
      </c>
      <c r="G25" s="13">
        <v>39060</v>
      </c>
      <c r="H25" s="13">
        <v>14440</v>
      </c>
      <c r="I25" s="13">
        <v>6186</v>
      </c>
      <c r="J25" s="13">
        <v>20059</v>
      </c>
      <c r="K25" s="11">
        <f t="shared" si="4"/>
        <v>237006</v>
      </c>
      <c r="L25" s="52"/>
    </row>
    <row r="26" spans="1:12" ht="17.25" customHeight="1">
      <c r="A26" s="12" t="s">
        <v>132</v>
      </c>
      <c r="B26" s="13">
        <v>22276</v>
      </c>
      <c r="C26" s="13">
        <v>31461</v>
      </c>
      <c r="D26" s="13">
        <v>28871</v>
      </c>
      <c r="E26" s="13">
        <v>16344</v>
      </c>
      <c r="F26" s="13">
        <v>26764</v>
      </c>
      <c r="G26" s="13">
        <v>39183</v>
      </c>
      <c r="H26" s="13">
        <v>13698</v>
      </c>
      <c r="I26" s="13">
        <v>2857</v>
      </c>
      <c r="J26" s="13">
        <v>15426</v>
      </c>
      <c r="K26" s="11">
        <f t="shared" si="4"/>
        <v>196880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472</v>
      </c>
      <c r="I27" s="11">
        <v>0</v>
      </c>
      <c r="J27" s="11">
        <v>0</v>
      </c>
      <c r="K27" s="11">
        <f t="shared" si="4"/>
        <v>472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31073.29</v>
      </c>
      <c r="I35" s="19">
        <v>0</v>
      </c>
      <c r="J35" s="19">
        <v>0</v>
      </c>
      <c r="K35" s="23">
        <f>SUM(B35:J35)</f>
        <v>31073.29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503395.19</v>
      </c>
      <c r="C47" s="22">
        <f aca="true" t="shared" si="12" ref="C47:H47">+C48+C57</f>
        <v>776711.47</v>
      </c>
      <c r="D47" s="22">
        <f t="shared" si="12"/>
        <v>915291.8500000001</v>
      </c>
      <c r="E47" s="22">
        <f t="shared" si="12"/>
        <v>448636.88</v>
      </c>
      <c r="F47" s="22">
        <f t="shared" si="12"/>
        <v>725408.54</v>
      </c>
      <c r="G47" s="22">
        <f t="shared" si="12"/>
        <v>1009217.2399999999</v>
      </c>
      <c r="H47" s="22">
        <f t="shared" si="12"/>
        <v>447729.41</v>
      </c>
      <c r="I47" s="22">
        <f>+I48+I57</f>
        <v>143795.25</v>
      </c>
      <c r="J47" s="22">
        <f>+J48+J57</f>
        <v>365006.8599999999</v>
      </c>
      <c r="K47" s="22">
        <f>SUM(B47:J47)</f>
        <v>5335192.69</v>
      </c>
    </row>
    <row r="48" spans="1:11" ht="17.25" customHeight="1">
      <c r="A48" s="16" t="s">
        <v>113</v>
      </c>
      <c r="B48" s="23">
        <f>SUM(B49:B56)</f>
        <v>484484.75</v>
      </c>
      <c r="C48" s="23">
        <f aca="true" t="shared" si="13" ref="C48:J48">SUM(C49:C56)</f>
        <v>752824.36</v>
      </c>
      <c r="D48" s="23">
        <f t="shared" si="13"/>
        <v>889446.7100000001</v>
      </c>
      <c r="E48" s="23">
        <f t="shared" si="13"/>
        <v>425919.91000000003</v>
      </c>
      <c r="F48" s="23">
        <f t="shared" si="13"/>
        <v>701624.88</v>
      </c>
      <c r="G48" s="23">
        <f t="shared" si="13"/>
        <v>979490.1699999999</v>
      </c>
      <c r="H48" s="23">
        <f t="shared" si="13"/>
        <v>427473.01999999996</v>
      </c>
      <c r="I48" s="23">
        <f t="shared" si="13"/>
        <v>143795.25</v>
      </c>
      <c r="J48" s="23">
        <f t="shared" si="13"/>
        <v>350984.44999999995</v>
      </c>
      <c r="K48" s="23">
        <f aca="true" t="shared" si="14" ref="K48:K57">SUM(B48:J48)</f>
        <v>5156043.499999999</v>
      </c>
    </row>
    <row r="49" spans="1:11" ht="17.25" customHeight="1">
      <c r="A49" s="34" t="s">
        <v>44</v>
      </c>
      <c r="B49" s="23">
        <f aca="true" t="shared" si="15" ref="B49:H49">ROUND(B30*B7,2)</f>
        <v>481224.44</v>
      </c>
      <c r="C49" s="23">
        <f t="shared" si="15"/>
        <v>746570.63</v>
      </c>
      <c r="D49" s="23">
        <f t="shared" si="15"/>
        <v>884324.42</v>
      </c>
      <c r="E49" s="23">
        <f t="shared" si="15"/>
        <v>423125.69</v>
      </c>
      <c r="F49" s="23">
        <f t="shared" si="15"/>
        <v>697456.22</v>
      </c>
      <c r="G49" s="23">
        <f t="shared" si="15"/>
        <v>973587.75</v>
      </c>
      <c r="H49" s="23">
        <f t="shared" si="15"/>
        <v>393319.5</v>
      </c>
      <c r="I49" s="23">
        <f>ROUND(I30*I7,2)</f>
        <v>142729.53</v>
      </c>
      <c r="J49" s="23">
        <f>ROUND(J30*J7,2)</f>
        <v>348767.41</v>
      </c>
      <c r="K49" s="23">
        <f t="shared" si="14"/>
        <v>5091105.590000001</v>
      </c>
    </row>
    <row r="50" spans="1:11" ht="17.25" customHeight="1">
      <c r="A50" s="34" t="s">
        <v>45</v>
      </c>
      <c r="B50" s="19">
        <v>0</v>
      </c>
      <c r="C50" s="23">
        <f>ROUND(C31*C7,2)</f>
        <v>1659.46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1659.46</v>
      </c>
    </row>
    <row r="51" spans="1:11" ht="17.25" customHeight="1">
      <c r="A51" s="67" t="s">
        <v>106</v>
      </c>
      <c r="B51" s="68">
        <f aca="true" t="shared" si="16" ref="B51:H51">ROUND(B32*B7,2)</f>
        <v>-831.37</v>
      </c>
      <c r="C51" s="68">
        <f t="shared" si="16"/>
        <v>-1179.45</v>
      </c>
      <c r="D51" s="68">
        <f t="shared" si="16"/>
        <v>-1263.47</v>
      </c>
      <c r="E51" s="68">
        <f t="shared" si="16"/>
        <v>-651.18</v>
      </c>
      <c r="F51" s="68">
        <f t="shared" si="16"/>
        <v>-1112.86</v>
      </c>
      <c r="G51" s="68">
        <f t="shared" si="16"/>
        <v>-1527.66</v>
      </c>
      <c r="H51" s="68">
        <f t="shared" si="16"/>
        <v>-634.81</v>
      </c>
      <c r="I51" s="19">
        <v>0</v>
      </c>
      <c r="J51" s="19">
        <v>0</v>
      </c>
      <c r="K51" s="68">
        <f>SUM(B51:J51)</f>
        <v>-7200.799999999999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31073.29</v>
      </c>
      <c r="I53" s="31">
        <f>+I35</f>
        <v>0</v>
      </c>
      <c r="J53" s="31">
        <f>+J35</f>
        <v>0</v>
      </c>
      <c r="K53" s="23">
        <f t="shared" si="14"/>
        <v>31073.29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18910.44</v>
      </c>
      <c r="C57" s="36">
        <v>23887.11</v>
      </c>
      <c r="D57" s="36">
        <v>25845.14</v>
      </c>
      <c r="E57" s="36">
        <v>22716.97</v>
      </c>
      <c r="F57" s="36">
        <v>23783.66</v>
      </c>
      <c r="G57" s="36">
        <v>29727.07</v>
      </c>
      <c r="H57" s="36">
        <v>20256.39</v>
      </c>
      <c r="I57" s="19">
        <v>0</v>
      </c>
      <c r="J57" s="36">
        <v>14022.41</v>
      </c>
      <c r="K57" s="36">
        <f t="shared" si="14"/>
        <v>179149.19000000003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-56224.8</v>
      </c>
      <c r="C61" s="35">
        <f t="shared" si="17"/>
        <v>-88426.42</v>
      </c>
      <c r="D61" s="35">
        <f t="shared" si="17"/>
        <v>-82585.16</v>
      </c>
      <c r="E61" s="35">
        <f t="shared" si="17"/>
        <v>-50312</v>
      </c>
      <c r="F61" s="35">
        <f t="shared" si="17"/>
        <v>-66707.13</v>
      </c>
      <c r="G61" s="35">
        <f t="shared" si="17"/>
        <v>-83948.03</v>
      </c>
      <c r="H61" s="35">
        <f t="shared" si="17"/>
        <v>-56749.2</v>
      </c>
      <c r="I61" s="35">
        <f t="shared" si="17"/>
        <v>-12732.93</v>
      </c>
      <c r="J61" s="35">
        <f t="shared" si="17"/>
        <v>-36772.6</v>
      </c>
      <c r="K61" s="35">
        <f>SUM(B61:J61)</f>
        <v>-534458.27</v>
      </c>
    </row>
    <row r="62" spans="1:11" ht="18.75" customHeight="1">
      <c r="A62" s="16" t="s">
        <v>75</v>
      </c>
      <c r="B62" s="35">
        <f aca="true" t="shared" si="18" ref="B62:J62">B63+B64+B65+B66+B67+B68</f>
        <v>-56224.8</v>
      </c>
      <c r="C62" s="35">
        <f t="shared" si="18"/>
        <v>-88350</v>
      </c>
      <c r="D62" s="35">
        <f t="shared" si="18"/>
        <v>-81475.8</v>
      </c>
      <c r="E62" s="35">
        <f t="shared" si="18"/>
        <v>-50312</v>
      </c>
      <c r="F62" s="35">
        <f t="shared" si="18"/>
        <v>-66313.8</v>
      </c>
      <c r="G62" s="35">
        <f t="shared" si="18"/>
        <v>-83942</v>
      </c>
      <c r="H62" s="35">
        <f t="shared" si="18"/>
        <v>-56749.2</v>
      </c>
      <c r="I62" s="35">
        <f t="shared" si="18"/>
        <v>-10381.6</v>
      </c>
      <c r="J62" s="35">
        <f t="shared" si="18"/>
        <v>-36772.6</v>
      </c>
      <c r="K62" s="35">
        <f aca="true" t="shared" si="19" ref="K62:K91">SUM(B62:J62)</f>
        <v>-530521.7999999999</v>
      </c>
    </row>
    <row r="63" spans="1:11" ht="18.75" customHeight="1">
      <c r="A63" s="12" t="s">
        <v>76</v>
      </c>
      <c r="B63" s="35">
        <f>-ROUND(B9*$D$3,2)</f>
        <v>-56224.8</v>
      </c>
      <c r="C63" s="35">
        <f aca="true" t="shared" si="20" ref="C63:J63">-ROUND(C9*$D$3,2)</f>
        <v>-88350</v>
      </c>
      <c r="D63" s="35">
        <f t="shared" si="20"/>
        <v>-81475.8</v>
      </c>
      <c r="E63" s="35">
        <f t="shared" si="20"/>
        <v>-50312</v>
      </c>
      <c r="F63" s="35">
        <f t="shared" si="20"/>
        <v>-66313.8</v>
      </c>
      <c r="G63" s="35">
        <f t="shared" si="20"/>
        <v>-83942</v>
      </c>
      <c r="H63" s="35">
        <f t="shared" si="20"/>
        <v>-56749.2</v>
      </c>
      <c r="I63" s="35">
        <f t="shared" si="20"/>
        <v>-10381.6</v>
      </c>
      <c r="J63" s="35">
        <f t="shared" si="20"/>
        <v>-36772.6</v>
      </c>
      <c r="K63" s="35">
        <f t="shared" si="19"/>
        <v>-530521.7999999999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19">
        <v>0</v>
      </c>
      <c r="C69" s="68">
        <f aca="true" t="shared" si="21" ref="B69:J69">SUM(C70:C99)</f>
        <v>-76.42</v>
      </c>
      <c r="D69" s="68">
        <f t="shared" si="21"/>
        <v>-1109.36</v>
      </c>
      <c r="E69" s="19">
        <v>0</v>
      </c>
      <c r="F69" s="68">
        <f t="shared" si="21"/>
        <v>-393.33</v>
      </c>
      <c r="G69" s="68">
        <f t="shared" si="21"/>
        <v>-6.03</v>
      </c>
      <c r="H69" s="19">
        <v>0</v>
      </c>
      <c r="I69" s="68">
        <f t="shared" si="21"/>
        <v>-2351.33</v>
      </c>
      <c r="J69" s="19">
        <v>0</v>
      </c>
      <c r="K69" s="68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8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8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447170.39</v>
      </c>
      <c r="C104" s="24">
        <f t="shared" si="22"/>
        <v>688285.0499999999</v>
      </c>
      <c r="D104" s="24">
        <f t="shared" si="22"/>
        <v>832706.6900000001</v>
      </c>
      <c r="E104" s="24">
        <f t="shared" si="22"/>
        <v>398324.88</v>
      </c>
      <c r="F104" s="24">
        <f t="shared" si="22"/>
        <v>658701.41</v>
      </c>
      <c r="G104" s="24">
        <f t="shared" si="22"/>
        <v>925269.2099999998</v>
      </c>
      <c r="H104" s="24">
        <f t="shared" si="22"/>
        <v>390980.20999999996</v>
      </c>
      <c r="I104" s="24">
        <f>+I105+I106</f>
        <v>131062.31999999999</v>
      </c>
      <c r="J104" s="24">
        <f>+J105+J106</f>
        <v>328234.25999999995</v>
      </c>
      <c r="K104" s="48">
        <f>SUM(B104:J104)</f>
        <v>4800734.42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428259.95</v>
      </c>
      <c r="C105" s="24">
        <f t="shared" si="23"/>
        <v>664397.94</v>
      </c>
      <c r="D105" s="24">
        <f t="shared" si="23"/>
        <v>806861.55</v>
      </c>
      <c r="E105" s="24">
        <f t="shared" si="23"/>
        <v>375607.91000000003</v>
      </c>
      <c r="F105" s="24">
        <f t="shared" si="23"/>
        <v>634917.75</v>
      </c>
      <c r="G105" s="24">
        <f t="shared" si="23"/>
        <v>895542.1399999999</v>
      </c>
      <c r="H105" s="24">
        <f t="shared" si="23"/>
        <v>370723.81999999995</v>
      </c>
      <c r="I105" s="24">
        <f t="shared" si="23"/>
        <v>131062.31999999999</v>
      </c>
      <c r="J105" s="24">
        <f t="shared" si="23"/>
        <v>314211.85</v>
      </c>
      <c r="K105" s="48">
        <f>SUM(B105:J105)</f>
        <v>4621585.2299999995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18910.44</v>
      </c>
      <c r="C106" s="24">
        <f t="shared" si="24"/>
        <v>23887.11</v>
      </c>
      <c r="D106" s="24">
        <f t="shared" si="24"/>
        <v>25845.14</v>
      </c>
      <c r="E106" s="24">
        <f t="shared" si="24"/>
        <v>22716.97</v>
      </c>
      <c r="F106" s="24">
        <f t="shared" si="24"/>
        <v>23783.66</v>
      </c>
      <c r="G106" s="24">
        <f t="shared" si="24"/>
        <v>29727.07</v>
      </c>
      <c r="H106" s="24">
        <f t="shared" si="24"/>
        <v>20256.39</v>
      </c>
      <c r="I106" s="19">
        <f t="shared" si="24"/>
        <v>0</v>
      </c>
      <c r="J106" s="24">
        <f t="shared" si="24"/>
        <v>14022.41</v>
      </c>
      <c r="K106" s="48">
        <f>SUM(B106:J106)</f>
        <v>179149.19000000003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4800734.43</v>
      </c>
      <c r="L112" s="54"/>
    </row>
    <row r="113" spans="1:11" ht="18.75" customHeight="1">
      <c r="A113" s="26" t="s">
        <v>71</v>
      </c>
      <c r="B113" s="27">
        <v>58523.81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58523.81</v>
      </c>
    </row>
    <row r="114" spans="1:11" ht="18.75" customHeight="1">
      <c r="A114" s="26" t="s">
        <v>72</v>
      </c>
      <c r="B114" s="27">
        <v>388646.58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388646.58</v>
      </c>
    </row>
    <row r="115" spans="1:11" ht="18.75" customHeight="1">
      <c r="A115" s="26" t="s">
        <v>73</v>
      </c>
      <c r="B115" s="40">
        <v>0</v>
      </c>
      <c r="C115" s="27">
        <f>+C104</f>
        <v>688285.0499999999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688285.0499999999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832706.6900000001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832706.6900000001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398324.88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398324.88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121818.29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121818.29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228317.51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228317.51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40376.36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40376.36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268189.26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268189.26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279059.19</v>
      </c>
      <c r="H122" s="40">
        <v>0</v>
      </c>
      <c r="I122" s="40">
        <v>0</v>
      </c>
      <c r="J122" s="40">
        <v>0</v>
      </c>
      <c r="K122" s="41">
        <f t="shared" si="25"/>
        <v>279059.19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27228.52</v>
      </c>
      <c r="H123" s="40">
        <v>0</v>
      </c>
      <c r="I123" s="40">
        <v>0</v>
      </c>
      <c r="J123" s="40">
        <v>0</v>
      </c>
      <c r="K123" s="41">
        <f t="shared" si="25"/>
        <v>27228.52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138237.03</v>
      </c>
      <c r="H124" s="40">
        <v>0</v>
      </c>
      <c r="I124" s="40">
        <v>0</v>
      </c>
      <c r="J124" s="40">
        <v>0</v>
      </c>
      <c r="K124" s="41">
        <f t="shared" si="25"/>
        <v>138237.03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128077.6</v>
      </c>
      <c r="H125" s="40">
        <v>0</v>
      </c>
      <c r="I125" s="40">
        <v>0</v>
      </c>
      <c r="J125" s="40">
        <v>0</v>
      </c>
      <c r="K125" s="41">
        <f t="shared" si="25"/>
        <v>128077.6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352666.87</v>
      </c>
      <c r="H126" s="40">
        <v>0</v>
      </c>
      <c r="I126" s="40">
        <v>0</v>
      </c>
      <c r="J126" s="40">
        <v>0</v>
      </c>
      <c r="K126" s="41">
        <f t="shared" si="25"/>
        <v>352666.87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140259.98</v>
      </c>
      <c r="I127" s="40">
        <v>0</v>
      </c>
      <c r="J127" s="40">
        <v>0</v>
      </c>
      <c r="K127" s="41">
        <f t="shared" si="25"/>
        <v>140259.98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250720.23</v>
      </c>
      <c r="I128" s="40">
        <v>0</v>
      </c>
      <c r="J128" s="40">
        <v>0</v>
      </c>
      <c r="K128" s="41">
        <f t="shared" si="25"/>
        <v>250720.23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131062.32</v>
      </c>
      <c r="J129" s="40">
        <v>0</v>
      </c>
      <c r="K129" s="41">
        <f t="shared" si="25"/>
        <v>131062.32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328234.26</v>
      </c>
      <c r="K130" s="44">
        <f t="shared" si="25"/>
        <v>328234.26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2016-09-13T18:48:37Z</dcterms:modified>
  <cp:category/>
  <cp:version/>
  <cp:contentType/>
  <cp:contentStatus/>
</cp:coreProperties>
</file>